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defaultThemeVersion="166925"/>
  <mc:AlternateContent xmlns:mc="http://schemas.openxmlformats.org/markup-compatibility/2006">
    <mc:Choice Requires="x15">
      <x15ac:absPath xmlns:x15ac="http://schemas.microsoft.com/office/spreadsheetml/2010/11/ac" url="C:\Users\pgehl\Documents\Professional\Projects\Learning Excel\"/>
    </mc:Choice>
  </mc:AlternateContent>
  <xr:revisionPtr revIDLastSave="0" documentId="13_ncr:1_{C8B6A65B-7A8A-44DB-AF3B-913116A5ACE2}" xr6:coauthVersionLast="44" xr6:coauthVersionMax="45" xr10:uidLastSave="{00000000-0000-0000-0000-000000000000}"/>
  <workbookProtection lockStructure="1"/>
  <bookViews>
    <workbookView xWindow="-110" yWindow="-110" windowWidth="19420" windowHeight="10420" xr2:uid="{0ED1FDC1-205A-42AD-8916-FA26478BE944}"/>
  </bookViews>
  <sheets>
    <sheet name="Measurements" sheetId="2" r:id="rId1"/>
    <sheet name="Consumption Data" sheetId="1" r:id="rId2"/>
    <sheet name="Playing with Consumption Data" sheetId="5" r:id="rId3"/>
    <sheet name="Notes &amp; Sources" sheetId="4" state="hidden" r:id="rId4"/>
    <sheet name="Constants" sheetId="3" r:id="rId5"/>
  </sheets>
  <definedNames>
    <definedName name="_xlcn.WorksheetConnection_WellnessProjectLearningExcelcurrent.xlsxtblMeasurements1" hidden="1">tblMeasurements[]</definedName>
    <definedName name="Slicer_Date">#N/A</definedName>
    <definedName name="Slicer_Date1">#N/A</definedName>
  </definedNames>
  <calcPr calcId="191029"/>
  <pivotCaches>
    <pivotCache cacheId="0" r:id="rId6"/>
    <pivotCache cacheId="1" r:id="rId7"/>
    <pivotCache cacheId="6" r:id="rId8"/>
    <pivotCache cacheId="8"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5:slicerCach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blMeasurements" name="tblMeasurements" connection="WorksheetConnection_Wellness Project - Learning Excel current.xlsx!tblMeasurements"/>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2" l="1"/>
  <c r="F7" i="2" s="1"/>
  <c r="G7" i="2"/>
  <c r="H7" i="2" s="1"/>
  <c r="I7" i="2"/>
  <c r="J7" i="2" s="1"/>
  <c r="K7" i="2"/>
  <c r="L7" i="2" s="1"/>
  <c r="I37" i="5"/>
  <c r="J37" i="5"/>
  <c r="G37" i="5"/>
  <c r="H37" i="5"/>
  <c r="B503" i="1" l="1"/>
  <c r="C503" i="1"/>
  <c r="D503" i="1"/>
  <c r="E503" i="1"/>
  <c r="F503" i="1"/>
  <c r="F5" i="4" l="1"/>
  <c r="F4" i="4"/>
  <c r="F9" i="4"/>
  <c r="I2" i="2"/>
  <c r="J2" i="2" s="1"/>
  <c r="I3" i="2"/>
  <c r="I4" i="2"/>
  <c r="I5" i="2"/>
  <c r="I6" i="2"/>
  <c r="F3" i="2"/>
  <c r="E3" i="2"/>
  <c r="E4" i="2"/>
  <c r="F4" i="2" s="1"/>
  <c r="E5" i="2"/>
  <c r="F5" i="2" s="1"/>
  <c r="E6" i="2"/>
  <c r="F6" i="2" s="1"/>
  <c r="B20" i="4" l="1"/>
  <c r="E2" i="2"/>
  <c r="F2" i="2" s="1"/>
  <c r="F6" i="4" l="1"/>
  <c r="F7" i="4" s="1"/>
  <c r="F8" i="4" s="1"/>
  <c r="K3" i="2"/>
  <c r="L3" i="2" s="1"/>
  <c r="K4" i="2"/>
  <c r="L4" i="2" s="1"/>
  <c r="K5" i="2"/>
  <c r="L5" i="2" s="1"/>
  <c r="K6" i="2"/>
  <c r="L6" i="2" s="1"/>
  <c r="G3" i="2"/>
  <c r="H3" i="2" s="1"/>
  <c r="G4" i="2"/>
  <c r="H4" i="2" s="1"/>
  <c r="G5" i="2"/>
  <c r="H5" i="2" s="1"/>
  <c r="G6" i="2"/>
  <c r="H6" i="2" s="1"/>
  <c r="G2" i="2"/>
  <c r="H2" i="2" s="1"/>
  <c r="K2" i="2"/>
  <c r="L2" i="2" s="1"/>
  <c r="J3" i="2" l="1"/>
  <c r="J6" i="2"/>
  <c r="J4" i="2"/>
  <c r="J5"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23CFDBB-6FFB-47B9-9F85-E496071E5AAA}"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36DCD8F-7215-4969-A658-4836355A59D2}" name="WorksheetConnection_Wellness Project - Learning Excel current.xlsx!tblMeasurements" type="102" refreshedVersion="6" minRefreshableVersion="5">
    <extLst>
      <ext xmlns:x15="http://schemas.microsoft.com/office/spreadsheetml/2010/11/main" uri="{DE250136-89BD-433C-8126-D09CA5730AF9}">
        <x15:connection id="tblMeasurements" autoDelete="1">
          <x15:rangePr sourceName="_xlcn.WorksheetConnection_WellnessProjectLearningExcelcurrent.xlsxtblMeasurements1"/>
        </x15:connection>
      </ext>
    </extLst>
  </connection>
</connections>
</file>

<file path=xl/sharedStrings.xml><?xml version="1.0" encoding="utf-8"?>
<sst xmlns="http://schemas.openxmlformats.org/spreadsheetml/2006/main" count="670" uniqueCount="340">
  <si>
    <t>Date</t>
  </si>
  <si>
    <t>Item</t>
  </si>
  <si>
    <t>Calories</t>
  </si>
  <si>
    <t>Protein</t>
  </si>
  <si>
    <t>Fat</t>
  </si>
  <si>
    <t>Carbs</t>
  </si>
  <si>
    <t>BMI</t>
  </si>
  <si>
    <t>BMR</t>
  </si>
  <si>
    <t>BMR formula for men: BMR = 66 + (6.23 x weight in pounds) + (12.7 x height in inches) - (6.8 x age in years)</t>
  </si>
  <si>
    <t>Calorie Needs</t>
  </si>
  <si>
    <t>Body Fat Percentage Categories</t>
  </si>
  <si>
    <t>Classification</t>
  </si>
  <si>
    <t>Women (% fat)</t>
  </si>
  <si>
    <t>Men (% fat)</t>
  </si>
  <si>
    <t>Essential Fat</t>
  </si>
  <si>
    <t>10-12%</t>
  </si>
  <si>
    <t>2-4%</t>
  </si>
  <si>
    <t>Athletes</t>
  </si>
  <si>
    <t>14-20%</t>
  </si>
  <si>
    <t>6-13%</t>
  </si>
  <si>
    <t>Fitness</t>
  </si>
  <si>
    <t>21-24%</t>
  </si>
  <si>
    <t>14-17%</t>
  </si>
  <si>
    <t>Acceptable</t>
  </si>
  <si>
    <t>25-31%</t>
  </si>
  <si>
    <t>18-25%</t>
  </si>
  <si>
    <t>Obese</t>
  </si>
  <si>
    <t>32%+</t>
  </si>
  <si>
    <t>25%+</t>
  </si>
  <si>
    <t>Body Fat Formula For Men</t>
  </si>
  <si>
    <t>Factor 1</t>
  </si>
  <si>
    <t>(Total body weight x 1.082) + 94.42</t>
  </si>
  <si>
    <t>Factor 2</t>
  </si>
  <si>
    <t>Waist measurement x 4.15</t>
  </si>
  <si>
    <t>Lean Body Mass</t>
  </si>
  <si>
    <t>Factor 1 - Factor 2</t>
  </si>
  <si>
    <t>Body Fat Weight</t>
  </si>
  <si>
    <t>Total bodyweight - Lean Body Mass</t>
  </si>
  <si>
    <t>Body Fat Percentage</t>
  </si>
  <si>
    <t>(Body Fat Weight x 100) / total bodyweight</t>
  </si>
  <si>
    <t>Body Fat Formula For Women</t>
  </si>
  <si>
    <t>(Total body weight x 0.732) + 8.987</t>
  </si>
  <si>
    <t>Wrist measurement (at fullest point) / 3.140</t>
  </si>
  <si>
    <t>Factor 3</t>
  </si>
  <si>
    <t>Waist measurement (at naval) x 0.157</t>
  </si>
  <si>
    <t>Factor 4</t>
  </si>
  <si>
    <t>Hip measurement (at fullest point) x 0.249</t>
  </si>
  <si>
    <t>Factor 5</t>
  </si>
  <si>
    <t>Forearm measurement (at fullest point) x 0.434</t>
  </si>
  <si>
    <t>Factor 1 + Factor 2 - Factor 3 - Factor 4 + Factor 5</t>
  </si>
  <si>
    <t>Initial body fat</t>
  </si>
  <si>
    <t>130 pounds x 0.23 body fat = 30 pounds body fat</t>
  </si>
  <si>
    <t>Lean body mass</t>
  </si>
  <si>
    <t>130 pounds total - 30 pounds fat = 100 pounds lean body mass</t>
  </si>
  <si>
    <t>(bones, organs,...)</t>
  </si>
  <si>
    <t>Goal</t>
  </si>
  <si>
    <t>130 pounds - 20 pounds = 110 pounds</t>
  </si>
  <si>
    <t>130 pounds x 0.18 = 23 pounds body fat</t>
  </si>
  <si>
    <t>100 pounds lean body mass + 23 pounds body fat = 123 pounds goal weight.</t>
  </si>
  <si>
    <t>BMI Rating</t>
  </si>
  <si>
    <t>IF sedentary = BMR x 1.2</t>
  </si>
  <si>
    <t>IF lightly active = BMR x 1.375</t>
  </si>
  <si>
    <t>IF very active = BMR x 1.725</t>
  </si>
  <si>
    <t>IF extra active = BMR x 1.9</t>
  </si>
  <si>
    <t>IF moderately active = BMR x 1.55</t>
  </si>
  <si>
    <t>Body Fat Percentage (%)</t>
  </si>
  <si>
    <t>Notes</t>
  </si>
  <si>
    <t>Weight</t>
  </si>
  <si>
    <t>Age</t>
  </si>
  <si>
    <t>Sex</t>
  </si>
  <si>
    <t>Male</t>
  </si>
  <si>
    <t>Activity Level</t>
  </si>
  <si>
    <t>Moderately active</t>
  </si>
  <si>
    <t>Caloric Needs</t>
  </si>
  <si>
    <t>Height (inches)</t>
  </si>
  <si>
    <t>BMI Classification</t>
  </si>
  <si>
    <t>18.5 or less</t>
  </si>
  <si>
    <t>Underweight</t>
  </si>
  <si>
    <t>18.5 to 24.99</t>
  </si>
  <si>
    <t>Normal Weight</t>
  </si>
  <si>
    <t>25 to 29.99</t>
  </si>
  <si>
    <t>Overweight</t>
  </si>
  <si>
    <t>30 to 34.99</t>
  </si>
  <si>
    <t>Obesity (Class 1)</t>
  </si>
  <si>
    <t>35 to 39.99</t>
  </si>
  <si>
    <t>Obesity (Class 2)</t>
  </si>
  <si>
    <t>40 or greater</t>
  </si>
  <si>
    <t>Morbid Obesity</t>
  </si>
  <si>
    <t>Body Fat Rating</t>
  </si>
  <si>
    <t>Result</t>
  </si>
  <si>
    <t>Process</t>
  </si>
  <si>
    <t>Waist</t>
  </si>
  <si>
    <t>Hips</t>
  </si>
  <si>
    <t>Waist/Hips Ratio</t>
  </si>
  <si>
    <t>Waist to Hip Ratio Chart</t>
  </si>
  <si>
    <t>Female</t>
  </si>
  <si>
    <t>Health Risk Based Solely on WHR</t>
  </si>
  <si>
    <t>0.95 or below</t>
  </si>
  <si>
    <t>0.80 or below</t>
  </si>
  <si>
    <t>Low Risk</t>
  </si>
  <si>
    <t>0.96 to 1.0</t>
  </si>
  <si>
    <t>0.81 to 0.85</t>
  </si>
  <si>
    <t>Moderate Risk</t>
  </si>
  <si>
    <t>1.0+</t>
  </si>
  <si>
    <t>0.85+</t>
  </si>
  <si>
    <t>High Risk</t>
  </si>
  <si>
    <t>WHR Rating</t>
  </si>
  <si>
    <t>Body Fat Formula Condensed into 1 Cell</t>
  </si>
  <si>
    <t>1 Tbs butter</t>
  </si>
  <si>
    <t>4 oz blueberries</t>
  </si>
  <si>
    <t>2 GinGins</t>
  </si>
  <si>
    <t>2 eggs</t>
  </si>
  <si>
    <t>2 oz sausage</t>
  </si>
  <si>
    <t>8 oz milk</t>
  </si>
  <si>
    <t>12 oz coffee</t>
  </si>
  <si>
    <t>4 oz h&amp;h</t>
  </si>
  <si>
    <t>3.5 svg. Tuscan loaf</t>
  </si>
  <si>
    <t>5 oz hummus</t>
  </si>
  <si>
    <t>1 oz olive oil</t>
  </si>
  <si>
    <t>6 multigrain crackers</t>
  </si>
  <si>
    <t>3 truffles</t>
  </si>
  <si>
    <t>1 GinGin</t>
  </si>
  <si>
    <t>4 oz oatmeal</t>
  </si>
  <si>
    <t>1 oz h&amp;h</t>
  </si>
  <si>
    <t>2 tps light brown sugar</t>
  </si>
  <si>
    <t>5 oz carrots</t>
  </si>
  <si>
    <t>1 soft pretzel</t>
  </si>
  <si>
    <t>12 oz Sbux cappuccino</t>
  </si>
  <si>
    <t>1 waffle cone</t>
  </si>
  <si>
    <t>2 scoops vanilla icecream</t>
  </si>
  <si>
    <t>2 Twizzlers</t>
  </si>
  <si>
    <t>2 slices bread</t>
  </si>
  <si>
    <t>1 Tbs mayo</t>
  </si>
  <si>
    <t>2 oz BH turkey</t>
  </si>
  <si>
    <t>2 oz BH colbyjack</t>
  </si>
  <si>
    <t>1 banana</t>
  </si>
  <si>
    <t>8 oz lemonade</t>
  </si>
  <si>
    <t>17 spears asparagus</t>
  </si>
  <si>
    <t>8 oz chicken breast</t>
  </si>
  <si>
    <t>4 oz white rice</t>
  </si>
  <si>
    <t>1 tangerine</t>
  </si>
  <si>
    <t>12 oz milk</t>
  </si>
  <si>
    <t>2 oz whey protein</t>
  </si>
  <si>
    <t>.5 russet potato</t>
  </si>
  <si>
    <t>1 salusburry steak</t>
  </si>
  <si>
    <t>6 Oreos</t>
  </si>
  <si>
    <t>4 oz chicken</t>
  </si>
  <si>
    <t>1 oz durum semolina noodles</t>
  </si>
  <si>
    <t>4 oz carrots</t>
  </si>
  <si>
    <t>4 oz celery</t>
  </si>
  <si>
    <t>8 oz chicken stock</t>
  </si>
  <si>
    <t>12 oz herbal tea</t>
  </si>
  <si>
    <t>1 Tbs honey</t>
  </si>
  <si>
    <t>2 sugar cubes</t>
  </si>
  <si>
    <t>.5 red bell pepper</t>
  </si>
  <si>
    <t>1 Tbs brownsugar</t>
  </si>
  <si>
    <t>4 oz milk</t>
  </si>
  <si>
    <t>12 oz Sbux latte</t>
  </si>
  <si>
    <t>12 oz Green Mineral Tonic</t>
  </si>
  <si>
    <t>.5 Tbs mayo</t>
  </si>
  <si>
    <t>2 oz lettuce</t>
  </si>
  <si>
    <t>25g chocolate espresso beans</t>
  </si>
  <si>
    <t>6 Twizzlers</t>
  </si>
  <si>
    <t>2 Tbs olive oil</t>
  </si>
  <si>
    <t>1 slice naan</t>
  </si>
  <si>
    <t>12 oz cranberry juice</t>
  </si>
  <si>
    <t>1 egg</t>
  </si>
  <si>
    <t>.5 Tbs butter</t>
  </si>
  <si>
    <t>.5 honeycrisp apple</t>
  </si>
  <si>
    <t>2 oz caramel</t>
  </si>
  <si>
    <t>4 oz BH salami</t>
  </si>
  <si>
    <t>8 oz ginger ale</t>
  </si>
  <si>
    <t>4 Twizzlers</t>
  </si>
  <si>
    <t>1 oz flaxseed meal</t>
  </si>
  <si>
    <t>1 Tbs brown sugar</t>
  </si>
  <si>
    <t>.25 Tbs butter</t>
  </si>
  <si>
    <t>12 oz Starbucks latte</t>
  </si>
  <si>
    <t>.5 cherry bar</t>
  </si>
  <si>
    <t>3 oz carrots</t>
  </si>
  <si>
    <t>45 g snap peas</t>
  </si>
  <si>
    <t>2 oz BH salami</t>
  </si>
  <si>
    <t>1 medium honeycrisp</t>
  </si>
  <si>
    <t>12 Hershey's kisses</t>
  </si>
  <si>
    <t>3 Lindt truffles</t>
  </si>
  <si>
    <t>6 oz cornish hen</t>
  </si>
  <si>
    <t>2 oz gravy</t>
  </si>
  <si>
    <t xml:space="preserve">1 egg </t>
  </si>
  <si>
    <t>1 slice bread</t>
  </si>
  <si>
    <t>1 oz gummy worms</t>
  </si>
  <si>
    <t>.25 soft pretzel</t>
  </si>
  <si>
    <t>2 buns</t>
  </si>
  <si>
    <t>4.25 oz portabella mushroom cap</t>
  </si>
  <si>
    <t>1 oz provolone</t>
  </si>
  <si>
    <t>1 Tbs special sauce</t>
  </si>
  <si>
    <t>15 spears asparagus</t>
  </si>
  <si>
    <t>1 popsicle</t>
  </si>
  <si>
    <t>2 oz dark chocolate</t>
  </si>
  <si>
    <t>3 pretzel rods</t>
  </si>
  <si>
    <t>1.5 oz dark chocolate</t>
  </si>
  <si>
    <t>1 small honeycrisp</t>
  </si>
  <si>
    <t>.5 Tbs fire oil</t>
  </si>
  <si>
    <t>2 biscuits</t>
  </si>
  <si>
    <t>6 oz ground sausage</t>
  </si>
  <si>
    <t>1 Tbs flour</t>
  </si>
  <si>
    <t>85 g snap peas</t>
  </si>
  <si>
    <t>1 Tbs soy sauce</t>
  </si>
  <si>
    <t>6 pretzel rods</t>
  </si>
  <si>
    <t>3 oz dark chocolate</t>
  </si>
  <si>
    <t>.75 cherry bar</t>
  </si>
  <si>
    <t>170 g broccoli/cauliflower medley</t>
  </si>
  <si>
    <t>14 g pepperoni</t>
  </si>
  <si>
    <t>2 oz tomato sauce</t>
  </si>
  <si>
    <t>1 bun</t>
  </si>
  <si>
    <t>2 bananas</t>
  </si>
  <si>
    <t>5 chocolate chip cookies</t>
  </si>
  <si>
    <t>8 chocolate chip cookies</t>
  </si>
  <si>
    <t>12 oz ginger ale</t>
  </si>
  <si>
    <t>1/6 ratatoille</t>
  </si>
  <si>
    <t>1 WF Double Chocolate Cookie</t>
  </si>
  <si>
    <t>Starbucks Turkey Protein Box</t>
  </si>
  <si>
    <t>1 Coldstone waffle cone</t>
  </si>
  <si>
    <t>5 oz Coldstone sweet cream ice cream</t>
  </si>
  <si>
    <t>1 WF Oatmeal Raisin Cookie</t>
  </si>
  <si>
    <t>12 oz lemonade</t>
  </si>
  <si>
    <t>1/3 ratatoille</t>
  </si>
  <si>
    <t>2 cups chicken noodle soup</t>
  </si>
  <si>
    <t>6 chocolate chip cookies</t>
  </si>
  <si>
    <t>2 russet potatoes</t>
  </si>
  <si>
    <t>3 oz provolone</t>
  </si>
  <si>
    <t>Partial Starbucks Chicken Wrap Box</t>
  </si>
  <si>
    <t>8 oz broccoli/cauliflower medley</t>
  </si>
  <si>
    <t>2 oz olive oil</t>
  </si>
  <si>
    <t>2 oz feta cheese</t>
  </si>
  <si>
    <t>4 kalamata olives</t>
  </si>
  <si>
    <t>2 cherry tomatoes</t>
  </si>
  <si>
    <t>2 spinach leaves</t>
  </si>
  <si>
    <t>2 oz hot cheetos</t>
  </si>
  <si>
    <t>.5 Starbucks Turkey Protein Box</t>
  </si>
  <si>
    <t>4 oz lentils</t>
  </si>
  <si>
    <t>50 g cherry tomatoes</t>
  </si>
  <si>
    <t>3 chocolate chip cookies</t>
  </si>
  <si>
    <t>2 oz h&amp;h</t>
  </si>
  <si>
    <t>.33 Tbs Starbucks vanilla syrup</t>
  </si>
  <si>
    <t>1/6 eggplant lasagna</t>
  </si>
  <si>
    <t>3 sugar cubes</t>
  </si>
  <si>
    <t>2 Cadburry eggs</t>
  </si>
  <si>
    <t>12 oz Starbucks flat white</t>
  </si>
  <si>
    <t>20 oz root beer</t>
  </si>
  <si>
    <t>Qdoba chicken quesadilla</t>
  </si>
  <si>
    <t>1 Tbs olive oil</t>
  </si>
  <si>
    <t>2 oz spinach</t>
  </si>
  <si>
    <t>1/2 head purple cauliflower</t>
  </si>
  <si>
    <t>1/2 head orange cauliflower</t>
  </si>
  <si>
    <t>1/2 broccoli</t>
  </si>
  <si>
    <t>.5 banana</t>
  </si>
  <si>
    <t>9 mini cadburry eggs</t>
  </si>
  <si>
    <t>4 oz salt &amp; vinegar chips</t>
  </si>
  <si>
    <t>5 oz blueberries</t>
  </si>
  <si>
    <t>2 inch Ocean City blondie</t>
  </si>
  <si>
    <t>2 oz craisins</t>
  </si>
  <si>
    <t>2 oz lentils</t>
  </si>
  <si>
    <t>4 oatmeal craisin cookies</t>
  </si>
  <si>
    <t>6 oatmeal craisin cookies</t>
  </si>
  <si>
    <t>3 oatmeal craisin cookies</t>
  </si>
  <si>
    <t>4 oz jalapeno chips</t>
  </si>
  <si>
    <t>21 mini cadbury eggs</t>
  </si>
  <si>
    <t>9 oz carrots</t>
  </si>
  <si>
    <t>1 bell pepper</t>
  </si>
  <si>
    <t>1.3 oz chicken breast</t>
  </si>
  <si>
    <t>1.5 oz carrots</t>
  </si>
  <si>
    <t>21 g snap peas</t>
  </si>
  <si>
    <t>1/2 jalapeno</t>
  </si>
  <si>
    <t>2 oz white rice</t>
  </si>
  <si>
    <t>4 oz French lentils</t>
  </si>
  <si>
    <t>2 peanut butter patty cookies</t>
  </si>
  <si>
    <t>1 zucchini</t>
  </si>
  <si>
    <t xml:space="preserve">8 oz chicken  </t>
  </si>
  <si>
    <t>1.25 oz parmesan</t>
  </si>
  <si>
    <t>4 oz Bertolli 4-cheese rose sauce</t>
  </si>
  <si>
    <t>5.3 oz Siggi's vanilla yogurt</t>
  </si>
  <si>
    <t>Partial Starbucks Turkey Box</t>
  </si>
  <si>
    <t>1.5 oz olive oil</t>
  </si>
  <si>
    <t>4 oz spinach</t>
  </si>
  <si>
    <t>1 oz sharp cheddar</t>
  </si>
  <si>
    <t>1/8 zucchini</t>
  </si>
  <si>
    <t>1 chocolate chip cookie</t>
  </si>
  <si>
    <t>58 g snap peas</t>
  </si>
  <si>
    <t>56 g spinach</t>
  </si>
  <si>
    <t>1.5 oz provolone</t>
  </si>
  <si>
    <t>2 oz cheddar</t>
  </si>
  <si>
    <t>1 Target lollipop</t>
  </si>
  <si>
    <t>1/2 medium spaghetti squash</t>
  </si>
  <si>
    <t>1 oz cheddar</t>
  </si>
  <si>
    <t>6 oz Bertolli 5-Cheese Sauce</t>
  </si>
  <si>
    <t>3 raspberry scones</t>
  </si>
  <si>
    <t>1 mini bag of popcorn</t>
  </si>
  <si>
    <t>1 raspberry scone</t>
  </si>
  <si>
    <t>2 raspberry scones</t>
  </si>
  <si>
    <t>.5 jalapeno</t>
  </si>
  <si>
    <t>.5 medium spaghetti squash</t>
  </si>
  <si>
    <t>.25 tofu curry</t>
  </si>
  <si>
    <t>1 Tbs Starbucks Vanilla Syrup</t>
  </si>
  <si>
    <t>1.5 brownies</t>
  </si>
  <si>
    <t>.125 zucchini</t>
  </si>
  <si>
    <t>1/4 tofu curry</t>
  </si>
  <si>
    <t>1.25 Tbs Starbucks Cocoa</t>
  </si>
  <si>
    <t>6 oz Q Ginger Ale</t>
  </si>
  <si>
    <t>5 lemon poppy scones</t>
  </si>
  <si>
    <t>2 lemon poppy scones</t>
  </si>
  <si>
    <t>.5 acorn squash</t>
  </si>
  <si>
    <t>1 lemon poppy scone</t>
  </si>
  <si>
    <t>Row Labels</t>
  </si>
  <si>
    <t>Sum of Protein</t>
  </si>
  <si>
    <t>Sum of Carbs</t>
  </si>
  <si>
    <t>Sum of Fat</t>
  </si>
  <si>
    <t>Sum of Calories</t>
  </si>
  <si>
    <t>Average of Protein</t>
  </si>
  <si>
    <t>Average of Calories</t>
  </si>
  <si>
    <t>Average of Fat</t>
  </si>
  <si>
    <t>Average of Carbs</t>
  </si>
  <si>
    <t>Max Calories</t>
  </si>
  <si>
    <t>Max Fat</t>
  </si>
  <si>
    <t>Max Carbs</t>
  </si>
  <si>
    <t>Max Protein</t>
  </si>
  <si>
    <t>Min Calories</t>
  </si>
  <si>
    <t>Min Fat</t>
  </si>
  <si>
    <t>Min Carbs</t>
  </si>
  <si>
    <t>Min Protein</t>
  </si>
  <si>
    <t>Min-Max Range</t>
  </si>
  <si>
    <t>Trendline - BMI</t>
  </si>
  <si>
    <t>Trendline - Waist/Hip Ratio</t>
  </si>
  <si>
    <t>Healthy Active</t>
  </si>
  <si>
    <t>Healthy Athletic</t>
  </si>
  <si>
    <t>My Weight</t>
  </si>
  <si>
    <t>My BMI</t>
  </si>
  <si>
    <t>My Body Fat Percentage (%)</t>
  </si>
  <si>
    <t>My  Waist/Hips Ratio</t>
  </si>
  <si>
    <t>My BF% Rating</t>
  </si>
  <si>
    <t>My BMI Rating</t>
  </si>
  <si>
    <t>My WHR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</si>
</sst>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dd/mmm/yyyy"/>
  </numFmts>
  <fonts count="8" x14ac:knownFonts="1">
    <font>
      <sz val="11"/>
      <color theme="1"/>
      <name val="Calibri"/>
      <family val="2"/>
      <scheme val="minor"/>
    </font>
    <font>
      <sz val="10"/>
      <color rgb="FF000000"/>
      <name val="Arial"/>
      <family val="2"/>
    </font>
    <font>
      <sz val="11"/>
      <color theme="1"/>
      <name val="Calibri"/>
      <family val="2"/>
      <scheme val="minor"/>
    </font>
    <font>
      <b/>
      <sz val="15"/>
      <color theme="3"/>
      <name val="Calibri"/>
      <family val="2"/>
      <scheme val="minor"/>
    </font>
    <font>
      <b/>
      <sz val="11"/>
      <color theme="1"/>
      <name val="Calibri"/>
      <family val="2"/>
      <scheme val="minor"/>
    </font>
    <font>
      <b/>
      <sz val="10"/>
      <color rgb="FF000000"/>
      <name val="Arial"/>
      <family val="2"/>
    </font>
    <font>
      <b/>
      <sz val="11"/>
      <name val="Calibri"/>
      <family val="2"/>
      <scheme val="minor"/>
    </font>
    <font>
      <sz val="1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4" tint="0.79998168889431442"/>
        <bgColor theme="4" tint="0.79998168889431442"/>
      </patternFill>
    </fill>
  </fills>
  <borders count="18">
    <border>
      <left/>
      <right/>
      <top/>
      <bottom/>
      <diagonal/>
    </border>
    <border>
      <left/>
      <right/>
      <top/>
      <bottom style="thick">
        <color theme="4"/>
      </bottom>
      <diagonal/>
    </border>
    <border>
      <left/>
      <right/>
      <top style="thick">
        <color theme="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3" fillId="0" borderId="1" applyNumberFormat="0" applyFill="0" applyAlignment="0" applyProtection="0"/>
  </cellStyleXfs>
  <cellXfs count="96">
    <xf numFmtId="0" fontId="0" fillId="0" borderId="0" xfId="0"/>
    <xf numFmtId="2" fontId="0" fillId="0" borderId="0" xfId="0" applyNumberFormat="1"/>
    <xf numFmtId="164" fontId="0" fillId="0" borderId="0" xfId="0" applyNumberFormat="1"/>
    <xf numFmtId="9" fontId="0" fillId="0" borderId="0" xfId="1" applyFont="1"/>
    <xf numFmtId="0" fontId="4" fillId="0" borderId="2" xfId="0" applyFont="1" applyBorder="1"/>
    <xf numFmtId="0" fontId="0" fillId="0" borderId="3" xfId="0" applyBorder="1"/>
    <xf numFmtId="0" fontId="0" fillId="0" borderId="4" xfId="0" applyBorder="1"/>
    <xf numFmtId="0" fontId="4" fillId="0" borderId="7" xfId="0" applyFont="1" applyBorder="1"/>
    <xf numFmtId="0" fontId="4" fillId="0" borderId="8" xfId="0" applyFont="1" applyBorder="1"/>
    <xf numFmtId="0" fontId="0" fillId="0" borderId="0" xfId="0" applyBorder="1"/>
    <xf numFmtId="0" fontId="0" fillId="0" borderId="5" xfId="0" applyBorder="1"/>
    <xf numFmtId="0" fontId="0" fillId="0" borderId="9" xfId="0" applyBorder="1"/>
    <xf numFmtId="10" fontId="0" fillId="0" borderId="10" xfId="1" applyNumberFormat="1" applyFont="1" applyBorder="1"/>
    <xf numFmtId="0" fontId="0" fillId="0" borderId="6" xfId="0" applyBorder="1"/>
    <xf numFmtId="0" fontId="0" fillId="0" borderId="8" xfId="0" applyBorder="1"/>
    <xf numFmtId="0" fontId="0" fillId="0" borderId="10" xfId="0" applyBorder="1"/>
    <xf numFmtId="0" fontId="1" fillId="0" borderId="4" xfId="0" applyFont="1" applyBorder="1" applyAlignment="1">
      <alignment vertical="top" wrapText="1"/>
    </xf>
    <xf numFmtId="0" fontId="1" fillId="0" borderId="5"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1" fillId="0" borderId="3" xfId="0" applyFont="1" applyBorder="1" applyAlignment="1">
      <alignment vertical="top" wrapText="1"/>
    </xf>
    <xf numFmtId="0" fontId="1" fillId="0" borderId="10" xfId="0" applyFont="1" applyBorder="1" applyAlignment="1">
      <alignment vertical="top" wrapText="1"/>
    </xf>
    <xf numFmtId="0" fontId="1" fillId="0" borderId="12" xfId="0" applyFont="1" applyBorder="1" applyAlignment="1">
      <alignment horizontal="left" vertical="center" wrapText="1" indent="1"/>
    </xf>
    <xf numFmtId="0" fontId="5" fillId="0" borderId="12" xfId="0" applyFont="1" applyBorder="1" applyAlignment="1">
      <alignment horizontal="left" vertical="center" wrapText="1" indent="1"/>
    </xf>
    <xf numFmtId="0" fontId="1" fillId="0" borderId="13" xfId="0" applyFont="1" applyBorder="1" applyAlignment="1">
      <alignment horizontal="left" vertical="center" wrapText="1" indent="1"/>
    </xf>
    <xf numFmtId="0" fontId="0" fillId="0" borderId="13" xfId="0" applyBorder="1"/>
    <xf numFmtId="0" fontId="4" fillId="0" borderId="4" xfId="0" applyFont="1" applyBorder="1"/>
    <xf numFmtId="0" fontId="4" fillId="0" borderId="0" xfId="0" applyFont="1" applyBorder="1"/>
    <xf numFmtId="0" fontId="4" fillId="0" borderId="3" xfId="0" applyFont="1" applyBorder="1"/>
    <xf numFmtId="0" fontId="4" fillId="0" borderId="6" xfId="0" applyFont="1" applyBorder="1"/>
    <xf numFmtId="165" fontId="0" fillId="0" borderId="0" xfId="0" applyNumberFormat="1"/>
    <xf numFmtId="0" fontId="4" fillId="0" borderId="11" xfId="0" applyFont="1" applyBorder="1"/>
    <xf numFmtId="0" fontId="4" fillId="0" borderId="0" xfId="0" applyFont="1"/>
    <xf numFmtId="0" fontId="3" fillId="0" borderId="1" xfId="2"/>
    <xf numFmtId="1" fontId="0" fillId="0" borderId="0" xfId="0" applyNumberFormat="1" applyBorder="1"/>
    <xf numFmtId="0" fontId="6" fillId="0" borderId="9" xfId="0" applyFont="1" applyBorder="1"/>
    <xf numFmtId="0" fontId="6" fillId="0" borderId="9" xfId="0" applyNumberFormat="1" applyFont="1" applyBorder="1"/>
    <xf numFmtId="0" fontId="6" fillId="0" borderId="9" xfId="1" applyNumberFormat="1" applyFont="1" applyBorder="1"/>
    <xf numFmtId="0" fontId="7" fillId="0" borderId="0" xfId="0" applyFont="1"/>
    <xf numFmtId="164" fontId="0" fillId="0" borderId="0" xfId="0" applyNumberFormat="1" applyBorder="1"/>
    <xf numFmtId="0" fontId="7" fillId="0" borderId="0" xfId="0" applyFont="1" applyBorder="1"/>
    <xf numFmtId="166" fontId="0" fillId="0" borderId="0" xfId="0" applyNumberFormat="1"/>
    <xf numFmtId="166" fontId="4" fillId="0" borderId="9" xfId="0" applyNumberFormat="1" applyFont="1" applyBorder="1"/>
    <xf numFmtId="166" fontId="0" fillId="0" borderId="0" xfId="0" applyNumberFormat="1" applyBorder="1"/>
    <xf numFmtId="166" fontId="0" fillId="0" borderId="4" xfId="0" applyNumberFormat="1" applyBorder="1"/>
    <xf numFmtId="2" fontId="4" fillId="0" borderId="2" xfId="0" applyNumberFormat="1" applyFont="1" applyBorder="1"/>
    <xf numFmtId="2" fontId="4" fillId="0" borderId="9" xfId="0" applyNumberFormat="1" applyFont="1" applyBorder="1"/>
    <xf numFmtId="2" fontId="0" fillId="0" borderId="0" xfId="0" applyNumberFormat="1" applyBorder="1"/>
    <xf numFmtId="0" fontId="4" fillId="0" borderId="9" xfId="0" applyFont="1" applyBorder="1"/>
    <xf numFmtId="10" fontId="0" fillId="0" borderId="3" xfId="1" applyNumberFormat="1" applyFont="1" applyBorder="1"/>
    <xf numFmtId="0" fontId="7" fillId="0" borderId="0" xfId="0" applyNumberFormat="1" applyFont="1" applyBorder="1"/>
    <xf numFmtId="0" fontId="7" fillId="0" borderId="3" xfId="0" applyNumberFormat="1" applyFont="1" applyBorder="1"/>
    <xf numFmtId="0" fontId="7" fillId="0" borderId="6" xfId="0" applyNumberFormat="1" applyFont="1" applyBorder="1"/>
    <xf numFmtId="0" fontId="7" fillId="0" borderId="7" xfId="0" applyNumberFormat="1" applyFont="1" applyBorder="1"/>
    <xf numFmtId="0" fontId="7" fillId="0" borderId="8" xfId="0" applyNumberFormat="1" applyFont="1" applyBorder="1"/>
    <xf numFmtId="0" fontId="7" fillId="2" borderId="14" xfId="0" applyFont="1" applyFill="1" applyBorder="1"/>
    <xf numFmtId="0" fontId="6" fillId="2" borderId="15" xfId="0" applyFont="1" applyFill="1" applyBorder="1"/>
    <xf numFmtId="0" fontId="6" fillId="2" borderId="16" xfId="0" applyFont="1" applyFill="1" applyBorder="1"/>
    <xf numFmtId="0" fontId="6" fillId="2" borderId="17" xfId="0" applyFont="1" applyFill="1" applyBorder="1"/>
    <xf numFmtId="0" fontId="0" fillId="0" borderId="15" xfId="0" applyBorder="1"/>
    <xf numFmtId="0" fontId="0" fillId="0" borderId="16" xfId="0" applyBorder="1"/>
    <xf numFmtId="0" fontId="0" fillId="0" borderId="17" xfId="0" applyBorder="1"/>
    <xf numFmtId="0" fontId="0" fillId="0" borderId="15" xfId="0" applyNumberFormat="1" applyBorder="1"/>
    <xf numFmtId="0" fontId="0" fillId="0" borderId="16" xfId="0" applyNumberFormat="1" applyBorder="1"/>
    <xf numFmtId="0" fontId="0" fillId="0" borderId="17" xfId="0" applyNumberFormat="1" applyBorder="1"/>
    <xf numFmtId="1" fontId="0" fillId="0" borderId="15" xfId="0" applyNumberFormat="1" applyBorder="1"/>
    <xf numFmtId="1" fontId="0" fillId="0" borderId="16" xfId="0" applyNumberFormat="1" applyBorder="1"/>
    <xf numFmtId="1" fontId="0" fillId="0" borderId="17" xfId="0" applyNumberFormat="1" applyBorder="1"/>
    <xf numFmtId="0" fontId="7" fillId="0" borderId="4" xfId="0" applyNumberFormat="1" applyFont="1" applyBorder="1"/>
    <xf numFmtId="166" fontId="6" fillId="0" borderId="11" xfId="0" applyNumberFormat="1" applyFont="1" applyBorder="1" applyAlignment="1">
      <alignment horizontal="left"/>
    </xf>
    <xf numFmtId="166" fontId="6" fillId="0" borderId="12" xfId="0" applyNumberFormat="1" applyFont="1" applyBorder="1" applyAlignment="1">
      <alignment horizontal="left"/>
    </xf>
    <xf numFmtId="166" fontId="6" fillId="0" borderId="13" xfId="0" applyNumberFormat="1" applyFont="1" applyBorder="1" applyAlignment="1">
      <alignment horizontal="left"/>
    </xf>
    <xf numFmtId="0" fontId="7" fillId="0" borderId="9" xfId="0" applyNumberFormat="1" applyFont="1" applyBorder="1"/>
    <xf numFmtId="0" fontId="7" fillId="0" borderId="10" xfId="0" applyNumberFormat="1" applyFont="1" applyBorder="1"/>
    <xf numFmtId="0" fontId="7" fillId="0" borderId="5" xfId="0" applyNumberFormat="1" applyFont="1" applyBorder="1"/>
    <xf numFmtId="0" fontId="4" fillId="0" borderId="0" xfId="0" applyFont="1" applyAlignment="1">
      <alignment horizontal="right"/>
    </xf>
    <xf numFmtId="166" fontId="0" fillId="0" borderId="0" xfId="0" applyNumberFormat="1" applyAlignment="1">
      <alignment horizontal="left"/>
    </xf>
    <xf numFmtId="0" fontId="4" fillId="3" borderId="15" xfId="0" applyFont="1" applyFill="1" applyBorder="1"/>
    <xf numFmtId="0" fontId="4" fillId="3" borderId="16" xfId="0" applyFont="1" applyFill="1" applyBorder="1"/>
    <xf numFmtId="0" fontId="4" fillId="3" borderId="17" xfId="0" applyFont="1" applyFill="1" applyBorder="1"/>
    <xf numFmtId="0" fontId="6" fillId="0" borderId="0" xfId="0" applyFont="1"/>
    <xf numFmtId="10" fontId="6" fillId="0" borderId="9" xfId="1" applyNumberFormat="1" applyFont="1" applyBorder="1" applyAlignment="1">
      <alignment horizontal="center"/>
    </xf>
    <xf numFmtId="10" fontId="0" fillId="0" borderId="0" xfId="1"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10" fontId="0" fillId="0" borderId="0" xfId="0" applyNumberFormat="1" applyAlignment="1">
      <alignment horizontal="center"/>
    </xf>
    <xf numFmtId="0" fontId="6" fillId="0" borderId="0" xfId="0" applyFont="1" applyAlignment="1">
      <alignment horizontal="center"/>
    </xf>
    <xf numFmtId="1" fontId="0" fillId="0" borderId="0" xfId="0" applyNumberFormat="1"/>
    <xf numFmtId="166" fontId="0" fillId="0" borderId="0" xfId="0" applyNumberFormat="1" applyFont="1" applyAlignment="1">
      <alignment horizontal="left"/>
    </xf>
    <xf numFmtId="0" fontId="7" fillId="0" borderId="0" xfId="0" applyNumberFormat="1" applyFont="1"/>
    <xf numFmtId="2" fontId="7" fillId="0" borderId="0" xfId="0" applyNumberFormat="1" applyFont="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cellXfs>
  <cellStyles count="3">
    <cellStyle name="Heading 1" xfId="2" builtinId="16"/>
    <cellStyle name="Normal" xfId="0" builtinId="0"/>
    <cellStyle name="Percent" xfId="1" builtinId="5"/>
  </cellStyles>
  <dxfs count="82">
    <dxf>
      <numFmt numFmtId="1" formatCode="0"/>
    </dxf>
    <dxf>
      <border>
        <left style="thin">
          <color indexed="64"/>
        </left>
        <right style="thin">
          <color indexed="64"/>
        </right>
        <top style="thin">
          <color indexed="64"/>
        </top>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bottom style="thin">
          <color indexed="64"/>
        </bottom>
      </border>
    </dxf>
    <dxf>
      <border>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bottom style="thin">
          <color indexed="64"/>
        </bottom>
      </border>
    </dxf>
    <dxf>
      <border>
        <bottom style="thin">
          <color indexed="64"/>
        </bottom>
      </border>
    </dxf>
    <dxf>
      <border>
        <bottom style="thin">
          <color indexed="64"/>
        </bottom>
      </border>
    </dxf>
    <dxf>
      <numFmt numFmtId="1" formatCode="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auto="1"/>
      </font>
    </dxf>
    <dxf>
      <font>
        <color auto="1"/>
      </font>
    </dxf>
    <dxf>
      <font>
        <color auto="1"/>
      </font>
    </dxf>
    <dxf>
      <font>
        <color auto="1"/>
      </font>
    </dxf>
    <dxf>
      <fill>
        <patternFill patternType="solid">
          <bgColor theme="9" tint="0.59999389629810485"/>
        </patternFill>
      </fill>
    </dxf>
    <dxf>
      <fill>
        <patternFill patternType="solid">
          <bgColor theme="9" tint="0.59999389629810485"/>
        </patternFill>
      </fill>
    </dxf>
    <dxf>
      <font>
        <b/>
      </font>
    </dxf>
    <dxf>
      <font>
        <b/>
      </font>
    </dxf>
    <dxf>
      <font>
        <b/>
      </font>
    </dxf>
    <dxf>
      <font>
        <b/>
      </font>
    </dxf>
    <dxf>
      <font>
        <color auto="1"/>
      </font>
    </dxf>
    <dxf>
      <font>
        <color auto="1"/>
      </font>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165" formatCode="0.0"/>
    </dxf>
    <dxf>
      <numFmt numFmtId="166" formatCode="dd/mmm/yyyy"/>
    </dxf>
    <dxf>
      <numFmt numFmtId="166" formatCode="dd/mmm/yyyy"/>
    </dxf>
    <dxf>
      <numFmt numFmtId="165" formatCode="0.0"/>
    </dxf>
    <dxf>
      <border outline="0">
        <left style="thin">
          <color indexed="64"/>
        </left>
        <right style="thin">
          <color indexed="64"/>
        </right>
      </border>
    </dxf>
    <dxf>
      <border outline="0">
        <bottom style="thin">
          <color indexed="64"/>
        </bottom>
      </border>
    </dxf>
    <dxf>
      <font>
        <b/>
        <i val="0"/>
        <strike val="0"/>
        <condense val="0"/>
        <extend val="0"/>
        <outline val="0"/>
        <shadow val="0"/>
        <u val="none"/>
        <vertAlign val="baseline"/>
        <sz val="11"/>
        <color theme="1"/>
        <name val="Calibri"/>
        <family val="2"/>
        <scheme val="minor"/>
      </font>
      <numFmt numFmtId="165" formatCode="0.0"/>
    </dxf>
    <dxf>
      <numFmt numFmtId="1" formatCode="0"/>
    </dxf>
    <dxf>
      <numFmt numFmtId="1" formatCode="0"/>
    </dxf>
    <dxf>
      <numFmt numFmtId="2" formatCode="0.0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theme="1"/>
        <name val="Calibri"/>
        <family val="2"/>
        <scheme val="minor"/>
      </font>
      <numFmt numFmtId="14" formatCode="0.00%"/>
      <alignment horizontal="center" vertical="bottom" textRotation="0" wrapText="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166" formatCode="dd/mmm/yyyy"/>
    </dxf>
    <dxf>
      <border outline="0">
        <right style="thin">
          <color indexed="64"/>
        </right>
        <top style="thick">
          <color theme="4"/>
        </top>
      </border>
    </dxf>
    <dxf>
      <border outline="0">
        <bottom style="thin">
          <color indexed="64"/>
        </bottom>
      </border>
    </dxf>
    <dxf>
      <font>
        <b/>
        <i val="0"/>
        <strike val="0"/>
        <condense val="0"/>
        <extend val="0"/>
        <outline val="0"/>
        <shadow val="0"/>
        <u val="none"/>
        <vertAlign val="baseline"/>
        <sz val="11"/>
        <color auto="1"/>
        <name val="Calibri"/>
        <family val="2"/>
        <scheme val="minor"/>
      </font>
      <numFmt numFmtId="0" formatCode="General"/>
    </dxf>
    <dxf>
      <alignment horizontal="center"/>
    </dxf>
    <dxf>
      <font>
        <b/>
        <color auto="1"/>
      </font>
    </dxf>
    <dxf>
      <font>
        <b/>
        <color auto="1"/>
      </font>
    </dxf>
    <dxf>
      <numFmt numFmtId="14" formatCode="0.00%"/>
    </dxf>
    <dxf>
      <numFmt numFmtId="2" formatCode="0.00"/>
    </dxf>
    <dxf>
      <numFmt numFmtId="2" formatCode="0.00"/>
    </dxf>
    <dxf>
      <font>
        <b val="0"/>
      </font>
    </dxf>
    <dxf>
      <font>
        <b val="0"/>
        <i val="0"/>
        <strike val="0"/>
        <condense val="0"/>
        <extend val="0"/>
        <outline val="0"/>
        <shadow val="0"/>
        <u val="none"/>
        <vertAlign val="baseline"/>
        <sz val="11"/>
        <color theme="1"/>
        <name val="Calibri"/>
        <family val="2"/>
        <scheme val="minor"/>
      </font>
      <numFmt numFmtId="166" formatCode="dd/mmm/yyyy"/>
    </dxf>
    <dxf>
      <alignment horizontal="center"/>
    </dxf>
    <dxf>
      <alignment horizontal="center"/>
    </dxf>
    <dxf>
      <font>
        <b/>
        <color auto="1"/>
      </font>
    </dxf>
    <dxf>
      <font>
        <b/>
        <color auto="1"/>
      </font>
    </dxf>
    <dxf>
      <font>
        <b/>
        <color auto="1"/>
      </font>
    </dxf>
    <dxf>
      <font>
        <b/>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[Wellness Project - Feb 2020 - Learning Excel.xlsx]Playing with Consumption Data!PTblSums</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Daily Consumption Totals - February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rgbClr val="FF0000"/>
            </a:solidFill>
            <a:round/>
          </a:ln>
          <a:effectLst/>
        </c:spPr>
        <c:marker>
          <c:symbol val="circle"/>
          <c:size val="5"/>
          <c:spPr>
            <a:solidFill>
              <a:srgbClr val="FF0000"/>
            </a:solidFill>
            <a:ln w="9525">
              <a:solidFill>
                <a:srgbClr val="FF0000"/>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circle"/>
          <c:size val="5"/>
          <c:spPr>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'Playing with Consumption Data'!$B$3</c:f>
              <c:strCache>
                <c:ptCount val="1"/>
                <c:pt idx="0">
                  <c:v>Sum of Calories</c:v>
                </c:pt>
              </c:strCache>
            </c:strRef>
          </c:tx>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strRef>
              <c:f>'Playing with Consumption Data'!$A$4:$A$32</c:f>
              <c:strCache>
                <c:ptCount val="29"/>
                <c:pt idx="0">
                  <c:v>01/Feb/2020</c:v>
                </c:pt>
                <c:pt idx="1">
                  <c:v>02/Feb/2020</c:v>
                </c:pt>
                <c:pt idx="2">
                  <c:v>03/Feb/2020</c:v>
                </c:pt>
                <c:pt idx="3">
                  <c:v>04/Feb/2020</c:v>
                </c:pt>
                <c:pt idx="4">
                  <c:v>05/Feb/2020</c:v>
                </c:pt>
                <c:pt idx="5">
                  <c:v>06/Feb/2020</c:v>
                </c:pt>
                <c:pt idx="6">
                  <c:v>07/Feb/2020</c:v>
                </c:pt>
                <c:pt idx="7">
                  <c:v>08/Feb/2020</c:v>
                </c:pt>
                <c:pt idx="8">
                  <c:v>09/Feb/2020</c:v>
                </c:pt>
                <c:pt idx="9">
                  <c:v>10/Feb/2020</c:v>
                </c:pt>
                <c:pt idx="10">
                  <c:v>11/Feb/2020</c:v>
                </c:pt>
                <c:pt idx="11">
                  <c:v>12/Feb/2020</c:v>
                </c:pt>
                <c:pt idx="12">
                  <c:v>13/Feb/2020</c:v>
                </c:pt>
                <c:pt idx="13">
                  <c:v>14/Feb/2020</c:v>
                </c:pt>
                <c:pt idx="14">
                  <c:v>15/Feb/2020</c:v>
                </c:pt>
                <c:pt idx="15">
                  <c:v>16/Feb/2020</c:v>
                </c:pt>
                <c:pt idx="16">
                  <c:v>17/Feb/2020</c:v>
                </c:pt>
                <c:pt idx="17">
                  <c:v>18/Feb/2020</c:v>
                </c:pt>
                <c:pt idx="18">
                  <c:v>19/Feb/2020</c:v>
                </c:pt>
                <c:pt idx="19">
                  <c:v>20/Feb/2020</c:v>
                </c:pt>
                <c:pt idx="20">
                  <c:v>21/Feb/2020</c:v>
                </c:pt>
                <c:pt idx="21">
                  <c:v>22/Feb/2020</c:v>
                </c:pt>
                <c:pt idx="22">
                  <c:v>23/Feb/2020</c:v>
                </c:pt>
                <c:pt idx="23">
                  <c:v>24/Feb/2020</c:v>
                </c:pt>
                <c:pt idx="24">
                  <c:v>25/Feb/2020</c:v>
                </c:pt>
                <c:pt idx="25">
                  <c:v>26/Feb/2020</c:v>
                </c:pt>
                <c:pt idx="26">
                  <c:v>27/Feb/2020</c:v>
                </c:pt>
                <c:pt idx="27">
                  <c:v>28/Feb/2020</c:v>
                </c:pt>
                <c:pt idx="28">
                  <c:v>29/Feb/2020</c:v>
                </c:pt>
              </c:strCache>
            </c:strRef>
          </c:cat>
          <c:val>
            <c:numRef>
              <c:f>'Playing with Consumption Data'!$B$4:$B$32</c:f>
              <c:numCache>
                <c:formatCode>General</c:formatCode>
                <c:ptCount val="29"/>
                <c:pt idx="0">
                  <c:v>2785</c:v>
                </c:pt>
                <c:pt idx="1">
                  <c:v>3385.5</c:v>
                </c:pt>
                <c:pt idx="2">
                  <c:v>2595</c:v>
                </c:pt>
                <c:pt idx="3">
                  <c:v>2122.5</c:v>
                </c:pt>
                <c:pt idx="4">
                  <c:v>3511</c:v>
                </c:pt>
                <c:pt idx="5">
                  <c:v>3494</c:v>
                </c:pt>
                <c:pt idx="6">
                  <c:v>2552</c:v>
                </c:pt>
                <c:pt idx="7">
                  <c:v>1797.5</c:v>
                </c:pt>
                <c:pt idx="8">
                  <c:v>2979.5</c:v>
                </c:pt>
                <c:pt idx="9">
                  <c:v>2783</c:v>
                </c:pt>
                <c:pt idx="10">
                  <c:v>2617.5</c:v>
                </c:pt>
                <c:pt idx="11">
                  <c:v>3424</c:v>
                </c:pt>
                <c:pt idx="12">
                  <c:v>2438.5</c:v>
                </c:pt>
                <c:pt idx="13">
                  <c:v>2591</c:v>
                </c:pt>
                <c:pt idx="14">
                  <c:v>2154</c:v>
                </c:pt>
                <c:pt idx="15">
                  <c:v>3099</c:v>
                </c:pt>
                <c:pt idx="16">
                  <c:v>2229.5</c:v>
                </c:pt>
                <c:pt idx="17">
                  <c:v>3113.5</c:v>
                </c:pt>
                <c:pt idx="18">
                  <c:v>2830.5</c:v>
                </c:pt>
                <c:pt idx="19">
                  <c:v>2509</c:v>
                </c:pt>
                <c:pt idx="20">
                  <c:v>3284.5</c:v>
                </c:pt>
                <c:pt idx="21">
                  <c:v>2596</c:v>
                </c:pt>
                <c:pt idx="22">
                  <c:v>2227</c:v>
                </c:pt>
                <c:pt idx="23">
                  <c:v>3002</c:v>
                </c:pt>
                <c:pt idx="24">
                  <c:v>2330</c:v>
                </c:pt>
                <c:pt idx="25">
                  <c:v>2435</c:v>
                </c:pt>
                <c:pt idx="26">
                  <c:v>2292.5</c:v>
                </c:pt>
                <c:pt idx="27">
                  <c:v>2320</c:v>
                </c:pt>
                <c:pt idx="28">
                  <c:v>2105</c:v>
                </c:pt>
              </c:numCache>
            </c:numRef>
          </c:val>
          <c:extLst>
            <c:ext xmlns:c16="http://schemas.microsoft.com/office/drawing/2014/chart" uri="{C3380CC4-5D6E-409C-BE32-E72D297353CC}">
              <c16:uniqueId val="{00000000-A95C-414E-B32F-733715C3E02B}"/>
            </c:ext>
          </c:extLst>
        </c:ser>
        <c:dLbls>
          <c:showLegendKey val="0"/>
          <c:showVal val="0"/>
          <c:showCatName val="0"/>
          <c:showSerName val="0"/>
          <c:showPercent val="0"/>
          <c:showBubbleSize val="0"/>
        </c:dLbls>
        <c:gapWidth val="219"/>
        <c:axId val="1951305839"/>
        <c:axId val="2099522687"/>
      </c:barChart>
      <c:lineChart>
        <c:grouping val="standard"/>
        <c:varyColors val="0"/>
        <c:ser>
          <c:idx val="1"/>
          <c:order val="1"/>
          <c:tx>
            <c:strRef>
              <c:f>'Playing with Consumption Data'!$C$3</c:f>
              <c:strCache>
                <c:ptCount val="1"/>
                <c:pt idx="0">
                  <c:v>Sum of Fat</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strRef>
              <c:f>'Playing with Consumption Data'!$A$4:$A$32</c:f>
              <c:strCache>
                <c:ptCount val="29"/>
                <c:pt idx="0">
                  <c:v>01/Feb/2020</c:v>
                </c:pt>
                <c:pt idx="1">
                  <c:v>02/Feb/2020</c:v>
                </c:pt>
                <c:pt idx="2">
                  <c:v>03/Feb/2020</c:v>
                </c:pt>
                <c:pt idx="3">
                  <c:v>04/Feb/2020</c:v>
                </c:pt>
                <c:pt idx="4">
                  <c:v>05/Feb/2020</c:v>
                </c:pt>
                <c:pt idx="5">
                  <c:v>06/Feb/2020</c:v>
                </c:pt>
                <c:pt idx="6">
                  <c:v>07/Feb/2020</c:v>
                </c:pt>
                <c:pt idx="7">
                  <c:v>08/Feb/2020</c:v>
                </c:pt>
                <c:pt idx="8">
                  <c:v>09/Feb/2020</c:v>
                </c:pt>
                <c:pt idx="9">
                  <c:v>10/Feb/2020</c:v>
                </c:pt>
                <c:pt idx="10">
                  <c:v>11/Feb/2020</c:v>
                </c:pt>
                <c:pt idx="11">
                  <c:v>12/Feb/2020</c:v>
                </c:pt>
                <c:pt idx="12">
                  <c:v>13/Feb/2020</c:v>
                </c:pt>
                <c:pt idx="13">
                  <c:v>14/Feb/2020</c:v>
                </c:pt>
                <c:pt idx="14">
                  <c:v>15/Feb/2020</c:v>
                </c:pt>
                <c:pt idx="15">
                  <c:v>16/Feb/2020</c:v>
                </c:pt>
                <c:pt idx="16">
                  <c:v>17/Feb/2020</c:v>
                </c:pt>
                <c:pt idx="17">
                  <c:v>18/Feb/2020</c:v>
                </c:pt>
                <c:pt idx="18">
                  <c:v>19/Feb/2020</c:v>
                </c:pt>
                <c:pt idx="19">
                  <c:v>20/Feb/2020</c:v>
                </c:pt>
                <c:pt idx="20">
                  <c:v>21/Feb/2020</c:v>
                </c:pt>
                <c:pt idx="21">
                  <c:v>22/Feb/2020</c:v>
                </c:pt>
                <c:pt idx="22">
                  <c:v>23/Feb/2020</c:v>
                </c:pt>
                <c:pt idx="23">
                  <c:v>24/Feb/2020</c:v>
                </c:pt>
                <c:pt idx="24">
                  <c:v>25/Feb/2020</c:v>
                </c:pt>
                <c:pt idx="25">
                  <c:v>26/Feb/2020</c:v>
                </c:pt>
                <c:pt idx="26">
                  <c:v>27/Feb/2020</c:v>
                </c:pt>
                <c:pt idx="27">
                  <c:v>28/Feb/2020</c:v>
                </c:pt>
                <c:pt idx="28">
                  <c:v>29/Feb/2020</c:v>
                </c:pt>
              </c:strCache>
            </c:strRef>
          </c:cat>
          <c:val>
            <c:numRef>
              <c:f>'Playing with Consumption Data'!$C$4:$C$32</c:f>
              <c:numCache>
                <c:formatCode>General</c:formatCode>
                <c:ptCount val="29"/>
                <c:pt idx="0">
                  <c:v>166.5</c:v>
                </c:pt>
                <c:pt idx="1">
                  <c:v>78.5</c:v>
                </c:pt>
                <c:pt idx="2">
                  <c:v>120.5</c:v>
                </c:pt>
                <c:pt idx="3">
                  <c:v>62.5</c:v>
                </c:pt>
                <c:pt idx="4">
                  <c:v>116.5</c:v>
                </c:pt>
                <c:pt idx="5">
                  <c:v>130</c:v>
                </c:pt>
                <c:pt idx="6">
                  <c:v>124.7</c:v>
                </c:pt>
                <c:pt idx="7">
                  <c:v>61.5</c:v>
                </c:pt>
                <c:pt idx="8">
                  <c:v>155.5</c:v>
                </c:pt>
                <c:pt idx="9">
                  <c:v>119</c:v>
                </c:pt>
                <c:pt idx="10">
                  <c:v>121.25</c:v>
                </c:pt>
                <c:pt idx="11">
                  <c:v>155.5</c:v>
                </c:pt>
                <c:pt idx="12">
                  <c:v>110</c:v>
                </c:pt>
                <c:pt idx="13">
                  <c:v>124</c:v>
                </c:pt>
                <c:pt idx="14">
                  <c:v>123.5</c:v>
                </c:pt>
                <c:pt idx="15">
                  <c:v>152</c:v>
                </c:pt>
                <c:pt idx="16">
                  <c:v>92.5</c:v>
                </c:pt>
                <c:pt idx="17">
                  <c:v>159.5</c:v>
                </c:pt>
                <c:pt idx="18">
                  <c:v>152</c:v>
                </c:pt>
                <c:pt idx="19">
                  <c:v>127.5</c:v>
                </c:pt>
                <c:pt idx="20">
                  <c:v>155.5</c:v>
                </c:pt>
                <c:pt idx="21">
                  <c:v>135</c:v>
                </c:pt>
                <c:pt idx="22">
                  <c:v>102</c:v>
                </c:pt>
                <c:pt idx="23">
                  <c:v>168</c:v>
                </c:pt>
                <c:pt idx="24">
                  <c:v>116</c:v>
                </c:pt>
                <c:pt idx="25">
                  <c:v>97</c:v>
                </c:pt>
                <c:pt idx="26">
                  <c:v>83.5</c:v>
                </c:pt>
                <c:pt idx="27">
                  <c:v>81.5</c:v>
                </c:pt>
                <c:pt idx="28">
                  <c:v>85</c:v>
                </c:pt>
              </c:numCache>
            </c:numRef>
          </c:val>
          <c:smooth val="0"/>
          <c:extLst>
            <c:ext xmlns:c16="http://schemas.microsoft.com/office/drawing/2014/chart" uri="{C3380CC4-5D6E-409C-BE32-E72D297353CC}">
              <c16:uniqueId val="{00000001-A95C-414E-B32F-733715C3E02B}"/>
            </c:ext>
          </c:extLst>
        </c:ser>
        <c:ser>
          <c:idx val="2"/>
          <c:order val="2"/>
          <c:tx>
            <c:strRef>
              <c:f>'Playing with Consumption Data'!$D$3</c:f>
              <c:strCache>
                <c:ptCount val="1"/>
                <c:pt idx="0">
                  <c:v>Sum of Carbs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'Playing with Consumption Data'!$A$4:$A$32</c:f>
              <c:strCache>
                <c:ptCount val="29"/>
                <c:pt idx="0">
                  <c:v>01/Feb/2020</c:v>
                </c:pt>
                <c:pt idx="1">
                  <c:v>02/Feb/2020</c:v>
                </c:pt>
                <c:pt idx="2">
                  <c:v>03/Feb/2020</c:v>
                </c:pt>
                <c:pt idx="3">
                  <c:v>04/Feb/2020</c:v>
                </c:pt>
                <c:pt idx="4">
                  <c:v>05/Feb/2020</c:v>
                </c:pt>
                <c:pt idx="5">
                  <c:v>06/Feb/2020</c:v>
                </c:pt>
                <c:pt idx="6">
                  <c:v>07/Feb/2020</c:v>
                </c:pt>
                <c:pt idx="7">
                  <c:v>08/Feb/2020</c:v>
                </c:pt>
                <c:pt idx="8">
                  <c:v>09/Feb/2020</c:v>
                </c:pt>
                <c:pt idx="9">
                  <c:v>10/Feb/2020</c:v>
                </c:pt>
                <c:pt idx="10">
                  <c:v>11/Feb/2020</c:v>
                </c:pt>
                <c:pt idx="11">
                  <c:v>12/Feb/2020</c:v>
                </c:pt>
                <c:pt idx="12">
                  <c:v>13/Feb/2020</c:v>
                </c:pt>
                <c:pt idx="13">
                  <c:v>14/Feb/2020</c:v>
                </c:pt>
                <c:pt idx="14">
                  <c:v>15/Feb/2020</c:v>
                </c:pt>
                <c:pt idx="15">
                  <c:v>16/Feb/2020</c:v>
                </c:pt>
                <c:pt idx="16">
                  <c:v>17/Feb/2020</c:v>
                </c:pt>
                <c:pt idx="17">
                  <c:v>18/Feb/2020</c:v>
                </c:pt>
                <c:pt idx="18">
                  <c:v>19/Feb/2020</c:v>
                </c:pt>
                <c:pt idx="19">
                  <c:v>20/Feb/2020</c:v>
                </c:pt>
                <c:pt idx="20">
                  <c:v>21/Feb/2020</c:v>
                </c:pt>
                <c:pt idx="21">
                  <c:v>22/Feb/2020</c:v>
                </c:pt>
                <c:pt idx="22">
                  <c:v>23/Feb/2020</c:v>
                </c:pt>
                <c:pt idx="23">
                  <c:v>24/Feb/2020</c:v>
                </c:pt>
                <c:pt idx="24">
                  <c:v>25/Feb/2020</c:v>
                </c:pt>
                <c:pt idx="25">
                  <c:v>26/Feb/2020</c:v>
                </c:pt>
                <c:pt idx="26">
                  <c:v>27/Feb/2020</c:v>
                </c:pt>
                <c:pt idx="27">
                  <c:v>28/Feb/2020</c:v>
                </c:pt>
                <c:pt idx="28">
                  <c:v>29/Feb/2020</c:v>
                </c:pt>
              </c:strCache>
            </c:strRef>
          </c:cat>
          <c:val>
            <c:numRef>
              <c:f>'Playing with Consumption Data'!$D$4:$D$32</c:f>
              <c:numCache>
                <c:formatCode>General</c:formatCode>
                <c:ptCount val="29"/>
                <c:pt idx="0">
                  <c:v>221.67000000000002</c:v>
                </c:pt>
                <c:pt idx="1">
                  <c:v>408.5</c:v>
                </c:pt>
                <c:pt idx="2">
                  <c:v>268.17</c:v>
                </c:pt>
                <c:pt idx="3">
                  <c:v>202.5</c:v>
                </c:pt>
                <c:pt idx="4">
                  <c:v>416</c:v>
                </c:pt>
                <c:pt idx="5">
                  <c:v>326.5</c:v>
                </c:pt>
                <c:pt idx="6">
                  <c:v>243</c:v>
                </c:pt>
                <c:pt idx="7">
                  <c:v>234</c:v>
                </c:pt>
                <c:pt idx="8">
                  <c:v>315.5</c:v>
                </c:pt>
                <c:pt idx="9">
                  <c:v>338</c:v>
                </c:pt>
                <c:pt idx="10">
                  <c:v>304</c:v>
                </c:pt>
                <c:pt idx="11">
                  <c:v>372</c:v>
                </c:pt>
                <c:pt idx="12">
                  <c:v>263</c:v>
                </c:pt>
                <c:pt idx="13">
                  <c:v>275.5</c:v>
                </c:pt>
                <c:pt idx="14">
                  <c:v>217</c:v>
                </c:pt>
                <c:pt idx="15">
                  <c:v>318.5</c:v>
                </c:pt>
                <c:pt idx="16">
                  <c:v>247.5</c:v>
                </c:pt>
                <c:pt idx="17">
                  <c:v>307.5</c:v>
                </c:pt>
                <c:pt idx="18">
                  <c:v>299.5</c:v>
                </c:pt>
                <c:pt idx="19">
                  <c:v>211.5</c:v>
                </c:pt>
                <c:pt idx="20">
                  <c:v>371</c:v>
                </c:pt>
                <c:pt idx="21">
                  <c:v>241</c:v>
                </c:pt>
                <c:pt idx="22">
                  <c:v>224</c:v>
                </c:pt>
                <c:pt idx="23">
                  <c:v>283.5</c:v>
                </c:pt>
                <c:pt idx="24">
                  <c:v>225</c:v>
                </c:pt>
                <c:pt idx="25">
                  <c:v>280</c:v>
                </c:pt>
                <c:pt idx="26">
                  <c:v>301</c:v>
                </c:pt>
                <c:pt idx="27">
                  <c:v>386</c:v>
                </c:pt>
                <c:pt idx="28">
                  <c:v>344</c:v>
                </c:pt>
              </c:numCache>
            </c:numRef>
          </c:val>
          <c:smooth val="0"/>
          <c:extLst>
            <c:ext xmlns:c16="http://schemas.microsoft.com/office/drawing/2014/chart" uri="{C3380CC4-5D6E-409C-BE32-E72D297353CC}">
              <c16:uniqueId val="{00000002-A95C-414E-B32F-733715C3E02B}"/>
            </c:ext>
          </c:extLst>
        </c:ser>
        <c:ser>
          <c:idx val="3"/>
          <c:order val="3"/>
          <c:tx>
            <c:strRef>
              <c:f>'Playing with Consumption Data'!$E$3</c:f>
              <c:strCache>
                <c:ptCount val="1"/>
                <c:pt idx="0">
                  <c:v>Sum of Protein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'Playing with Consumption Data'!$A$4:$A$32</c:f>
              <c:strCache>
                <c:ptCount val="29"/>
                <c:pt idx="0">
                  <c:v>01/Feb/2020</c:v>
                </c:pt>
                <c:pt idx="1">
                  <c:v>02/Feb/2020</c:v>
                </c:pt>
                <c:pt idx="2">
                  <c:v>03/Feb/2020</c:v>
                </c:pt>
                <c:pt idx="3">
                  <c:v>04/Feb/2020</c:v>
                </c:pt>
                <c:pt idx="4">
                  <c:v>05/Feb/2020</c:v>
                </c:pt>
                <c:pt idx="5">
                  <c:v>06/Feb/2020</c:v>
                </c:pt>
                <c:pt idx="6">
                  <c:v>07/Feb/2020</c:v>
                </c:pt>
                <c:pt idx="7">
                  <c:v>08/Feb/2020</c:v>
                </c:pt>
                <c:pt idx="8">
                  <c:v>09/Feb/2020</c:v>
                </c:pt>
                <c:pt idx="9">
                  <c:v>10/Feb/2020</c:v>
                </c:pt>
                <c:pt idx="10">
                  <c:v>11/Feb/2020</c:v>
                </c:pt>
                <c:pt idx="11">
                  <c:v>12/Feb/2020</c:v>
                </c:pt>
                <c:pt idx="12">
                  <c:v>13/Feb/2020</c:v>
                </c:pt>
                <c:pt idx="13">
                  <c:v>14/Feb/2020</c:v>
                </c:pt>
                <c:pt idx="14">
                  <c:v>15/Feb/2020</c:v>
                </c:pt>
                <c:pt idx="15">
                  <c:v>16/Feb/2020</c:v>
                </c:pt>
                <c:pt idx="16">
                  <c:v>17/Feb/2020</c:v>
                </c:pt>
                <c:pt idx="17">
                  <c:v>18/Feb/2020</c:v>
                </c:pt>
                <c:pt idx="18">
                  <c:v>19/Feb/2020</c:v>
                </c:pt>
                <c:pt idx="19">
                  <c:v>20/Feb/2020</c:v>
                </c:pt>
                <c:pt idx="20">
                  <c:v>21/Feb/2020</c:v>
                </c:pt>
                <c:pt idx="21">
                  <c:v>22/Feb/2020</c:v>
                </c:pt>
                <c:pt idx="22">
                  <c:v>23/Feb/2020</c:v>
                </c:pt>
                <c:pt idx="23">
                  <c:v>24/Feb/2020</c:v>
                </c:pt>
                <c:pt idx="24">
                  <c:v>25/Feb/2020</c:v>
                </c:pt>
                <c:pt idx="25">
                  <c:v>26/Feb/2020</c:v>
                </c:pt>
                <c:pt idx="26">
                  <c:v>27/Feb/2020</c:v>
                </c:pt>
                <c:pt idx="27">
                  <c:v>28/Feb/2020</c:v>
                </c:pt>
                <c:pt idx="28">
                  <c:v>29/Feb/2020</c:v>
                </c:pt>
              </c:strCache>
            </c:strRef>
          </c:cat>
          <c:val>
            <c:numRef>
              <c:f>'Playing with Consumption Data'!$E$4:$E$32</c:f>
              <c:numCache>
                <c:formatCode>General</c:formatCode>
                <c:ptCount val="29"/>
                <c:pt idx="0">
                  <c:v>82</c:v>
                </c:pt>
                <c:pt idx="1">
                  <c:v>173</c:v>
                </c:pt>
                <c:pt idx="2">
                  <c:v>115</c:v>
                </c:pt>
                <c:pt idx="3">
                  <c:v>120</c:v>
                </c:pt>
                <c:pt idx="4">
                  <c:v>145</c:v>
                </c:pt>
                <c:pt idx="5">
                  <c:v>143</c:v>
                </c:pt>
                <c:pt idx="6">
                  <c:v>111</c:v>
                </c:pt>
                <c:pt idx="7">
                  <c:v>75</c:v>
                </c:pt>
                <c:pt idx="8">
                  <c:v>78.5</c:v>
                </c:pt>
                <c:pt idx="9">
                  <c:v>73</c:v>
                </c:pt>
                <c:pt idx="10">
                  <c:v>53.17</c:v>
                </c:pt>
                <c:pt idx="11">
                  <c:v>122.33</c:v>
                </c:pt>
                <c:pt idx="12">
                  <c:v>103.67</c:v>
                </c:pt>
                <c:pt idx="13">
                  <c:v>100.25</c:v>
                </c:pt>
                <c:pt idx="14">
                  <c:v>60</c:v>
                </c:pt>
                <c:pt idx="15">
                  <c:v>128</c:v>
                </c:pt>
                <c:pt idx="16">
                  <c:v>94</c:v>
                </c:pt>
                <c:pt idx="17">
                  <c:v>138.5</c:v>
                </c:pt>
                <c:pt idx="18">
                  <c:v>65</c:v>
                </c:pt>
                <c:pt idx="19">
                  <c:v>129.5</c:v>
                </c:pt>
                <c:pt idx="20">
                  <c:v>74</c:v>
                </c:pt>
                <c:pt idx="21">
                  <c:v>120.5</c:v>
                </c:pt>
                <c:pt idx="22">
                  <c:v>107.5</c:v>
                </c:pt>
                <c:pt idx="23">
                  <c:v>97.5</c:v>
                </c:pt>
                <c:pt idx="24">
                  <c:v>90</c:v>
                </c:pt>
                <c:pt idx="25">
                  <c:v>61.5</c:v>
                </c:pt>
                <c:pt idx="26">
                  <c:v>85</c:v>
                </c:pt>
                <c:pt idx="27">
                  <c:v>82</c:v>
                </c:pt>
                <c:pt idx="28">
                  <c:v>62.5</c:v>
                </c:pt>
              </c:numCache>
            </c:numRef>
          </c:val>
          <c:smooth val="0"/>
          <c:extLst>
            <c:ext xmlns:c16="http://schemas.microsoft.com/office/drawing/2014/chart" uri="{C3380CC4-5D6E-409C-BE32-E72D297353CC}">
              <c16:uniqueId val="{00000003-A95C-414E-B32F-733715C3E02B}"/>
            </c:ext>
          </c:extLst>
        </c:ser>
        <c:dLbls>
          <c:showLegendKey val="0"/>
          <c:showVal val="0"/>
          <c:showCatName val="0"/>
          <c:showSerName val="0"/>
          <c:showPercent val="0"/>
          <c:showBubbleSize val="0"/>
        </c:dLbls>
        <c:marker val="1"/>
        <c:smooth val="0"/>
        <c:axId val="2097488735"/>
        <c:axId val="1999278271"/>
      </c:lineChart>
      <c:catAx>
        <c:axId val="1951305839"/>
        <c:scaling>
          <c:orientation val="minMax"/>
        </c:scaling>
        <c:delete val="0"/>
        <c:axPos val="b"/>
        <c:numFmt formatCode="dd/mmm/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9522687"/>
        <c:crosses val="autoZero"/>
        <c:auto val="1"/>
        <c:lblAlgn val="ctr"/>
        <c:lblOffset val="100"/>
        <c:tickLblSkip val="1"/>
        <c:tickMarkSkip val="1"/>
        <c:noMultiLvlLbl val="0"/>
      </c:catAx>
      <c:valAx>
        <c:axId val="2099522687"/>
        <c:scaling>
          <c:orientation val="minMax"/>
          <c:max val="4000"/>
          <c:min val="1500"/>
        </c:scaling>
        <c:delete val="0"/>
        <c:axPos val="l"/>
        <c:majorGridlines>
          <c:spPr>
            <a:ln w="9525" cap="flat" cmpd="sng" algn="ctr">
              <a:solidFill>
                <a:schemeClr val="tx1">
                  <a:lumMod val="15000"/>
                  <a:lumOff val="85000"/>
                </a:schemeClr>
              </a:solidFill>
              <a:round/>
            </a:ln>
            <a:effectLst/>
          </c:spPr>
        </c:majorGridlines>
        <c:numFmt formatCode="General\ &quot;ca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1305839"/>
        <c:crosses val="autoZero"/>
        <c:crossBetween val="between"/>
        <c:majorUnit val="250"/>
      </c:valAx>
      <c:valAx>
        <c:axId val="1999278271"/>
        <c:scaling>
          <c:orientation val="minMax"/>
        </c:scaling>
        <c:delete val="0"/>
        <c:axPos val="r"/>
        <c:numFmt formatCode="General\ &quot;g&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7488735"/>
        <c:crosses val="max"/>
        <c:crossBetween val="between"/>
      </c:valAx>
      <c:catAx>
        <c:axId val="2097488735"/>
        <c:scaling>
          <c:orientation val="minMax"/>
        </c:scaling>
        <c:delete val="1"/>
        <c:axPos val="b"/>
        <c:numFmt formatCode="General" sourceLinked="1"/>
        <c:majorTickMark val="none"/>
        <c:minorTickMark val="none"/>
        <c:tickLblPos val="nextTo"/>
        <c:crossAx val="1999278271"/>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6</xdr:col>
      <xdr:colOff>101600</xdr:colOff>
      <xdr:row>0</xdr:row>
      <xdr:rowOff>63500</xdr:rowOff>
    </xdr:from>
    <xdr:to>
      <xdr:col>10</xdr:col>
      <xdr:colOff>660400</xdr:colOff>
      <xdr:row>17</xdr:row>
      <xdr:rowOff>57150</xdr:rowOff>
    </xdr:to>
    <mc:AlternateContent xmlns:mc="http://schemas.openxmlformats.org/markup-compatibility/2006" xmlns:sle15="http://schemas.microsoft.com/office/drawing/2012/slicer">
      <mc:Choice Requires="sle15">
        <xdr:graphicFrame macro="">
          <xdr:nvGraphicFramePr>
            <xdr:cNvPr id="7" name="Date 1">
              <a:extLst>
                <a:ext uri="{FF2B5EF4-FFF2-40B4-BE49-F238E27FC236}">
                  <a16:creationId xmlns:a16="http://schemas.microsoft.com/office/drawing/2014/main" id="{9BD31CE5-F506-4AB9-8656-94F48175BC1B}"/>
                </a:ext>
              </a:extLst>
            </xdr:cNvPr>
            <xdr:cNvGraphicFramePr/>
          </xdr:nvGraphicFramePr>
          <xdr:xfrm>
            <a:off x="0" y="0"/>
            <a:ext cx="0" cy="0"/>
          </xdr:xfrm>
          <a:graphic>
            <a:graphicData uri="http://schemas.microsoft.com/office/drawing/2010/slicer">
              <sle:slicer xmlns:sle="http://schemas.microsoft.com/office/drawing/2010/slicer" name="Date 1"/>
            </a:graphicData>
          </a:graphic>
        </xdr:graphicFrame>
      </mc:Choice>
      <mc:Fallback xmlns="">
        <xdr:sp macro="" textlink="">
          <xdr:nvSpPr>
            <xdr:cNvPr id="0" name=""/>
            <xdr:cNvSpPr>
              <a:spLocks noTextEdit="1"/>
            </xdr:cNvSpPr>
          </xdr:nvSpPr>
          <xdr:spPr>
            <a:xfrm>
              <a:off x="5016500" y="63500"/>
              <a:ext cx="3886200" cy="31369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5</xdr:col>
      <xdr:colOff>65767</xdr:colOff>
      <xdr:row>1</xdr:row>
      <xdr:rowOff>133349</xdr:rowOff>
    </xdr:from>
    <xdr:to>
      <xdr:col>17</xdr:col>
      <xdr:colOff>18143</xdr:colOff>
      <xdr:row>28</xdr:row>
      <xdr:rowOff>9071</xdr:rowOff>
    </xdr:to>
    <xdr:graphicFrame macro="">
      <xdr:nvGraphicFramePr>
        <xdr:cNvPr id="3" name="PChtSums">
          <a:extLst>
            <a:ext uri="{FF2B5EF4-FFF2-40B4-BE49-F238E27FC236}">
              <a16:creationId xmlns:a16="http://schemas.microsoft.com/office/drawing/2014/main" id="{89832429-469B-4190-923C-E4B90F22DE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344714</xdr:colOff>
      <xdr:row>33</xdr:row>
      <xdr:rowOff>123372</xdr:rowOff>
    </xdr:from>
    <xdr:to>
      <xdr:col>4</xdr:col>
      <xdr:colOff>633185</xdr:colOff>
      <xdr:row>50</xdr:row>
      <xdr:rowOff>148771</xdr:rowOff>
    </xdr:to>
    <mc:AlternateContent xmlns:mc="http://schemas.openxmlformats.org/markup-compatibility/2006" xmlns:a14="http://schemas.microsoft.com/office/drawing/2010/main">
      <mc:Choice Requires="a14">
        <xdr:graphicFrame macro="">
          <xdr:nvGraphicFramePr>
            <xdr:cNvPr id="4" name="Date">
              <a:extLst>
                <a:ext uri="{FF2B5EF4-FFF2-40B4-BE49-F238E27FC236}">
                  <a16:creationId xmlns:a16="http://schemas.microsoft.com/office/drawing/2014/main" id="{F7B0163C-7EC8-4030-A3EC-1C1EA9287136}"/>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344714" y="6110515"/>
              <a:ext cx="3672114" cy="310968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trick Gehlbach" refreshedDate="43900.422523611109" createdVersion="6" refreshedVersion="6" minRefreshableVersion="3" recordCount="6" xr:uid="{D8C6BE1B-00AC-4FCE-AEDA-AC5D0B3D0151}">
  <cacheSource type="worksheet">
    <worksheetSource name="tblMeasurements"/>
  </cacheSource>
  <cacheFields count="12">
    <cacheField name="Date" numFmtId="166">
      <sharedItems containsSemiMixedTypes="0" containsNonDate="0" containsDate="1" containsString="0" minDate="2020-02-04T00:00:00" maxDate="2020-03-16T00:00:00" count="7">
        <d v="2020-02-04T00:00:00"/>
        <d v="2020-02-09T00:00:00"/>
        <d v="2020-02-17T00:00:00"/>
        <d v="2020-02-24T00:00:00"/>
        <d v="2020-02-29T00:00:00"/>
        <d v="2020-03-08T00:00:00"/>
        <d v="2020-03-15T00:00:00" u="1"/>
      </sharedItems>
    </cacheField>
    <cacheField name="Weight" numFmtId="2">
      <sharedItems containsSemiMixedTypes="0" containsString="0" containsNumber="1" minValue="188.2" maxValue="198.4"/>
    </cacheField>
    <cacheField name="Waist" numFmtId="2">
      <sharedItems containsSemiMixedTypes="0" containsString="0" containsNumber="1" minValue="32.5" maxValue="36.5"/>
    </cacheField>
    <cacheField name="Hips" numFmtId="2">
      <sharedItems containsSemiMixedTypes="0" containsString="0" containsNumber="1" minValue="40" maxValue="40.5"/>
    </cacheField>
    <cacheField name="Waist/Hips Ratio" numFmtId="2">
      <sharedItems containsSemiMixedTypes="0" containsString="0" containsNumber="1" minValue="0.8125" maxValue="0.91249999999999998"/>
    </cacheField>
    <cacheField name="WHR Rating" numFmtId="2">
      <sharedItems/>
    </cacheField>
    <cacheField name="BMI" numFmtId="2">
      <sharedItems containsSemiMixedTypes="0" containsString="0" containsNumber="1" minValue="24.827284668793393" maxValue="26.172865453180709"/>
    </cacheField>
    <cacheField name="BMI Rating" numFmtId="0">
      <sharedItems/>
    </cacheField>
    <cacheField name="Body Fat Percentage (%)" numFmtId="10">
      <sharedItems containsSemiMixedTypes="0" containsString="0" containsNumber="1" minValue="0.13295749202975565" maxValue="0.20557560483870957"/>
    </cacheField>
    <cacheField name="Body Fat Rating" numFmtId="0">
      <sharedItems/>
    </cacheField>
    <cacheField name="BMR" numFmtId="2">
      <sharedItems containsSemiMixedTypes="0" containsString="0" containsNumber="1" minValue="2029.5860000000002" maxValue="2093.1320000000001"/>
    </cacheField>
    <cacheField name="Caloric Needs" numFmtId="1">
      <sharedItems containsSemiMixedTypes="0" containsString="0" containsNumber="1" minValue="3145.8583000000003" maxValue="3244.354600000000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Patrick Gehlbach" refreshedDate="43900.423144560184" backgroundQuery="1" createdVersion="6" refreshedVersion="6" minRefreshableVersion="3" recordCount="0" supportSubquery="1" supportAdvancedDrill="1" xr:uid="{D58BF16B-7FD2-4926-BB53-C9BFD66BE99F}">
  <cacheSource type="external" connectionId="1"/>
  <cacheFields count="5">
    <cacheField name="[tblMeasurements].[Date].[Date]" caption="Date" numFmtId="0" level="1">
      <sharedItems containsSemiMixedTypes="0" containsNonDate="0" containsDate="1" containsString="0" minDate="2020-02-04T00:00:00" maxDate="2020-03-09T00:00:00" count="6">
        <d v="2020-02-04T00:00:00"/>
        <d v="2020-02-09T00:00:00"/>
        <d v="2020-02-17T00:00:00"/>
        <d v="2020-02-24T00:00:00"/>
        <d v="2020-02-29T00:00:00"/>
        <d v="2020-03-08T00:00:00"/>
      </sharedItems>
      <extLst>
        <ext xmlns:x15="http://schemas.microsoft.com/office/spreadsheetml/2010/11/main" uri="{4F2E5C28-24EA-4eb8-9CBF-B6C8F9C3D259}">
          <x15:cachedUniqueNames>
            <x15:cachedUniqueName index="0" name="[tblMeasurements].[Date].&amp;[2020-02-04T00:00:00]"/>
            <x15:cachedUniqueName index="1" name="[tblMeasurements].[Date].&amp;[2020-02-09T00:00:00]"/>
            <x15:cachedUniqueName index="2" name="[tblMeasurements].[Date].&amp;[2020-02-17T00:00:00]"/>
            <x15:cachedUniqueName index="3" name="[tblMeasurements].[Date].&amp;[2020-02-24T00:00:00]"/>
            <x15:cachedUniqueName index="4" name="[tblMeasurements].[Date].&amp;[2020-02-29T00:00:00]"/>
            <x15:cachedUniqueName index="5" name="[tblMeasurements].[Date].&amp;[2020-03-08T00:00:00]"/>
          </x15:cachedUniqueNames>
        </ext>
      </extLst>
    </cacheField>
    <cacheField name="[Measures].[Sum of Weight]" caption="Sum of Weight" numFmtId="0" hierarchy="17" level="32767"/>
    <cacheField name="[Measures].[WHR Rating Funct]" caption="WHR Rating Funct" numFmtId="0" hierarchy="12" level="32767"/>
    <cacheField name="[Measures].[BMI Rating Funct]" caption="BMI Rating Funct" numFmtId="0" hierarchy="13" level="32767"/>
    <cacheField name="[Measures].[BF% Rating Funct]" caption="BF% Rating Funct" numFmtId="0" hierarchy="14" level="32767"/>
  </cacheFields>
  <cacheHierarchies count="18">
    <cacheHierarchy uniqueName="[tblMeasurements].[Date]" caption="Date" attribute="1" time="1" defaultMemberUniqueName="[tblMeasurements].[Date].[All]" allUniqueName="[tblMeasurements].[Date].[All]" dimensionUniqueName="[tblMeasurements]" displayFolder="" count="2" memberValueDatatype="7" unbalanced="0">
      <fieldsUsage count="2">
        <fieldUsage x="-1"/>
        <fieldUsage x="0"/>
      </fieldsUsage>
    </cacheHierarchy>
    <cacheHierarchy uniqueName="[tblMeasurements].[Weight]" caption="Weight" attribute="1" defaultMemberUniqueName="[tblMeasurements].[Weight].[All]" allUniqueName="[tblMeasurements].[Weight].[All]" dimensionUniqueName="[tblMeasurements]" displayFolder="" count="0" memberValueDatatype="5" unbalanced="0"/>
    <cacheHierarchy uniqueName="[tblMeasurements].[Waist]" caption="Waist" attribute="1" defaultMemberUniqueName="[tblMeasurements].[Waist].[All]" allUniqueName="[tblMeasurements].[Waist].[All]" dimensionUniqueName="[tblMeasurements]" displayFolder="" count="0" memberValueDatatype="5" unbalanced="0"/>
    <cacheHierarchy uniqueName="[tblMeasurements].[Hips]" caption="Hips" attribute="1" defaultMemberUniqueName="[tblMeasurements].[Hips].[All]" allUniqueName="[tblMeasurements].[Hips].[All]" dimensionUniqueName="[tblMeasurements]" displayFolder="" count="0" memberValueDatatype="5" unbalanced="0"/>
    <cacheHierarchy uniqueName="[tblMeasurements].[Waist/Hips Ratio]" caption="Waist/Hips Ratio" attribute="1" defaultMemberUniqueName="[tblMeasurements].[Waist/Hips Ratio].[All]" allUniqueName="[tblMeasurements].[Waist/Hips Ratio].[All]" dimensionUniqueName="[tblMeasurements]" displayFolder="" count="0" memberValueDatatype="5" unbalanced="0"/>
    <cacheHierarchy uniqueName="[tblMeasurements].[WHR Rating]" caption="WHR Rating" attribute="1" defaultMemberUniqueName="[tblMeasurements].[WHR Rating].[All]" allUniqueName="[tblMeasurements].[WHR Rating].[All]" dimensionUniqueName="[tblMeasurements]" displayFolder="" count="0" memberValueDatatype="130" unbalanced="0"/>
    <cacheHierarchy uniqueName="[tblMeasurements].[BMI]" caption="BMI" attribute="1" defaultMemberUniqueName="[tblMeasurements].[BMI].[All]" allUniqueName="[tblMeasurements].[BMI].[All]" dimensionUniqueName="[tblMeasurements]" displayFolder="" count="0" memberValueDatatype="5" unbalanced="0"/>
    <cacheHierarchy uniqueName="[tblMeasurements].[BMI Rating]" caption="BMI Rating" attribute="1" defaultMemberUniqueName="[tblMeasurements].[BMI Rating].[All]" allUniqueName="[tblMeasurements].[BMI Rating].[All]" dimensionUniqueName="[tblMeasurements]" displayFolder="" count="0" memberValueDatatype="130" unbalanced="0"/>
    <cacheHierarchy uniqueName="[tblMeasurements].[Body Fat Percentage (%)]" caption="Body Fat Percentage (%)" attribute="1" defaultMemberUniqueName="[tblMeasurements].[Body Fat Percentage (%)].[All]" allUniqueName="[tblMeasurements].[Body Fat Percentage (%)].[All]" dimensionUniqueName="[tblMeasurements]" displayFolder="" count="0" memberValueDatatype="5" unbalanced="0"/>
    <cacheHierarchy uniqueName="[tblMeasurements].[Body Fat Rating]" caption="Body Fat Rating" attribute="1" defaultMemberUniqueName="[tblMeasurements].[Body Fat Rating].[All]" allUniqueName="[tblMeasurements].[Body Fat Rating].[All]" dimensionUniqueName="[tblMeasurements]" displayFolder="" count="0" memberValueDatatype="130" unbalanced="0"/>
    <cacheHierarchy uniqueName="[tblMeasurements].[BMR]" caption="BMR" attribute="1" defaultMemberUniqueName="[tblMeasurements].[BMR].[All]" allUniqueName="[tblMeasurements].[BMR].[All]" dimensionUniqueName="[tblMeasurements]" displayFolder="" count="0" memberValueDatatype="5" unbalanced="0"/>
    <cacheHierarchy uniqueName="[tblMeasurements].[Caloric Needs]" caption="Caloric Needs" attribute="1" defaultMemberUniqueName="[tblMeasurements].[Caloric Needs].[All]" allUniqueName="[tblMeasurements].[Caloric Needs].[All]" dimensionUniqueName="[tblMeasurements]" displayFolder="" count="0" memberValueDatatype="5" unbalanced="0"/>
    <cacheHierarchy uniqueName="[Measures].[WHR Rating Funct]" caption="WHR Rating Funct" measure="1" displayFolder="" measureGroup="tblMeasurements" count="0" oneField="1">
      <fieldsUsage count="1">
        <fieldUsage x="2"/>
      </fieldsUsage>
    </cacheHierarchy>
    <cacheHierarchy uniqueName="[Measures].[BMI Rating Funct]" caption="BMI Rating Funct" measure="1" displayFolder="" measureGroup="tblMeasurements" count="0" oneField="1">
      <fieldsUsage count="1">
        <fieldUsage x="3"/>
      </fieldsUsage>
    </cacheHierarchy>
    <cacheHierarchy uniqueName="[Measures].[BF% Rating Funct]" caption="BF% Rating Funct" measure="1" displayFolder="" measureGroup="tblMeasurements" count="0" oneField="1">
      <fieldsUsage count="1">
        <fieldUsage x="4"/>
      </fieldsUsage>
    </cacheHierarchy>
    <cacheHierarchy uniqueName="[Measures].[__XL_Count tblMeasurements]" caption="__XL_Count tblMeasurements" measure="1" displayFolder="" measureGroup="tblMeasurements" count="0" hidden="1"/>
    <cacheHierarchy uniqueName="[Measures].[__No measures defined]" caption="__No measures defined" measure="1" displayFolder="" count="0" hidden="1"/>
    <cacheHierarchy uniqueName="[Measures].[Sum of Weight]" caption="Sum of Weight" measure="1" displayFolder="" measureGroup="tblMeasurements" count="0" oneField="1" hidden="1">
      <fieldsUsage count="1">
        <fieldUsage x="1"/>
      </fieldsUsage>
      <extLst>
        <ext xmlns:x15="http://schemas.microsoft.com/office/spreadsheetml/2010/11/main" uri="{B97F6D7D-B522-45F9-BDA1-12C45D357490}">
          <x15:cacheHierarchy aggregatedColumn="1"/>
        </ext>
      </extLst>
    </cacheHierarchy>
  </cacheHierarchies>
  <kpis count="0"/>
  <dimensions count="2">
    <dimension measure="1" name="Measures" uniqueName="[Measures]" caption="Measures"/>
    <dimension name="tblMeasurements" uniqueName="[tblMeasurements]" caption="tblMeasurements"/>
  </dimensions>
  <measureGroups count="1">
    <measureGroup name="tblMeasurements" caption="tblMeasurements"/>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Patrick Gehlbach" refreshedDate="43904.738847916669" createdVersion="6" refreshedVersion="6" minRefreshableVersion="3" recordCount="501" xr:uid="{C05C5D4B-B455-4482-93A3-A1AE4F51CF14}">
  <cacheSource type="worksheet">
    <worksheetSource name="tblConsumption"/>
  </cacheSource>
  <cacheFields count="6">
    <cacheField name="Date" numFmtId="166">
      <sharedItems containsSemiMixedTypes="0" containsNonDate="0" containsDate="1" containsString="0" minDate="2020-02-01T00:00:00" maxDate="2020-03-01T00:00:00" count="29">
        <d v="2020-02-01T00:00:00"/>
        <d v="2020-02-02T00:00:00"/>
        <d v="2020-02-03T00:00:00"/>
        <d v="2020-02-04T00:00:00"/>
        <d v="2020-02-05T00:00:00"/>
        <d v="2020-02-06T00:00:00"/>
        <d v="2020-02-07T00:00:00"/>
        <d v="2020-02-08T00:00:00"/>
        <d v="2020-02-09T00:00:00"/>
        <d v="2020-02-10T00:00:00"/>
        <d v="2020-02-11T00:00:00"/>
        <d v="2020-02-12T00:00:00"/>
        <d v="2020-02-13T00:00:00"/>
        <d v="2020-02-14T00:00:00"/>
        <d v="2020-02-15T00:00:00"/>
        <d v="2020-02-16T00:00:00"/>
        <d v="2020-02-17T00:00:00"/>
        <d v="2020-02-18T00:00:00"/>
        <d v="2020-02-19T00:00:00"/>
        <d v="2020-02-20T00:00:00"/>
        <d v="2020-02-21T00:00:00"/>
        <d v="2020-02-22T00:00:00"/>
        <d v="2020-02-23T00:00:00"/>
        <d v="2020-02-24T00:00:00"/>
        <d v="2020-02-25T00:00:00"/>
        <d v="2020-02-26T00:00:00"/>
        <d v="2020-02-27T00:00:00"/>
        <d v="2020-02-28T00:00:00"/>
        <d v="2020-02-29T00:00:00"/>
      </sharedItems>
    </cacheField>
    <cacheField name="Item" numFmtId="0">
      <sharedItems/>
    </cacheField>
    <cacheField name="Calories" numFmtId="2">
      <sharedItems containsSemiMixedTypes="0" containsString="0" containsNumber="1" minValue="0" maxValue="1090"/>
    </cacheField>
    <cacheField name="Fat" numFmtId="2">
      <sharedItems containsSemiMixedTypes="0" containsString="0" containsNumber="1" minValue="0" maxValue="66"/>
    </cacheField>
    <cacheField name="Carbs" numFmtId="2">
      <sharedItems containsSemiMixedTypes="0" containsString="0" containsNumber="1" minValue="0" maxValue="125"/>
    </cacheField>
    <cacheField name="Protein" numFmtId="2">
      <sharedItems containsSemiMixedTypes="0" containsString="0" containsNumber="1" minValue="0" maxValue="68"/>
    </cacheField>
  </cacheFields>
  <extLst>
    <ext xmlns:x14="http://schemas.microsoft.com/office/spreadsheetml/2009/9/main" uri="{725AE2AE-9491-48be-B2B4-4EB974FC3084}">
      <x14:pivotCacheDefinition pivotCacheId="899705477"/>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Patrick Gehlbach" refreshedDate="43904.738848148147" createdVersion="6" refreshedVersion="6" minRefreshableVersion="3" recordCount="29" xr:uid="{CBC08A03-875C-4F91-A038-65D9DD8F4C0C}">
  <cacheSource type="worksheet">
    <worksheetSource ref="B3:E32" sheet="Playing with Consumption Data"/>
  </cacheSource>
  <cacheFields count="4">
    <cacheField name="Sum of Calories" numFmtId="0">
      <sharedItems containsSemiMixedTypes="0" containsString="0" containsNumber="1" minValue="1797.5" maxValue="3511"/>
    </cacheField>
    <cacheField name="Sum of Fat" numFmtId="0">
      <sharedItems containsSemiMixedTypes="0" containsString="0" containsNumber="1" minValue="61.5" maxValue="168"/>
    </cacheField>
    <cacheField name="Sum of Carbs" numFmtId="0">
      <sharedItems containsSemiMixedTypes="0" containsString="0" containsNumber="1" minValue="202.5" maxValue="416"/>
    </cacheField>
    <cacheField name="Sum of Protein" numFmtId="0">
      <sharedItems containsSemiMixedTypes="0" containsString="0" containsNumber="1" minValue="53.17" maxValue="17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x v="0"/>
    <n v="198.4"/>
    <n v="36.5"/>
    <n v="40"/>
    <n v="0.91249999999999998"/>
    <s v="Low Risk"/>
    <n v="26.172865453180709"/>
    <s v="Overweight"/>
    <n v="0.20557560483870957"/>
    <s v="Acceptable"/>
    <n v="2093.1320000000001"/>
    <n v="3244.3546000000001"/>
  </r>
  <r>
    <x v="1"/>
    <n v="195"/>
    <n v="35"/>
    <n v="40"/>
    <n v="0.875"/>
    <s v="Low Risk"/>
    <n v="25.724338525051607"/>
    <s v="Overweight"/>
    <n v="0.17866666666666653"/>
    <s v="Healthy Active"/>
    <n v="2071.9499999999998"/>
    <n v="3211.5225"/>
  </r>
  <r>
    <x v="2"/>
    <n v="195.8"/>
    <n v="34.5"/>
    <n v="40"/>
    <n v="0.86250000000000004"/>
    <s v="Low Risk"/>
    <n v="25.829874272846688"/>
    <s v="Overweight"/>
    <n v="0.16700408580183845"/>
    <s v="Healthy Active"/>
    <n v="2076.9340000000002"/>
    <n v="3219.2477000000003"/>
  </r>
  <r>
    <x v="3"/>
    <n v="191.8"/>
    <n v="34"/>
    <n v="40.5"/>
    <n v="0.83950617283950613"/>
    <s v="Low Risk"/>
    <n v="25.302195533871274"/>
    <s v="Overweight"/>
    <n v="0.16137851929092811"/>
    <s v="Healthy Active"/>
    <n v="2052.0140000000001"/>
    <n v="3180.6217000000001"/>
  </r>
  <r>
    <x v="4"/>
    <n v="191.8"/>
    <n v="33.5"/>
    <n v="40"/>
    <n v="0.83750000000000002"/>
    <s v="Low Risk"/>
    <n v="25.302195533871274"/>
    <s v="Overweight"/>
    <n v="0.15055995828988525"/>
    <s v="Healthy Active"/>
    <n v="2052.0140000000001"/>
    <n v="3180.6217000000001"/>
  </r>
  <r>
    <x v="5"/>
    <n v="188.2"/>
    <n v="32.5"/>
    <n v="40"/>
    <n v="0.8125"/>
    <s v="Low Risk"/>
    <n v="24.827284668793393"/>
    <s v="Normal Weight"/>
    <n v="0.13295749202975565"/>
    <s v="Healthy Athletic"/>
    <n v="2029.5860000000002"/>
    <n v="3145.858300000000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1">
  <r>
    <x v="0"/>
    <s v="2 slices bread"/>
    <n v="260"/>
    <n v="5"/>
    <n v="44"/>
    <n v="12"/>
  </r>
  <r>
    <x v="0"/>
    <s v="1 Tbs butter"/>
    <n v="100"/>
    <n v="11"/>
    <n v="0"/>
    <n v="0"/>
  </r>
  <r>
    <x v="0"/>
    <s v="4 oz blueberries"/>
    <n v="42.5"/>
    <n v="0"/>
    <n v="10.5"/>
    <n v="0"/>
  </r>
  <r>
    <x v="0"/>
    <s v="2 GinGins"/>
    <n v="20"/>
    <n v="0"/>
    <n v="4.67"/>
    <n v="0"/>
  </r>
  <r>
    <x v="0"/>
    <s v="2 eggs"/>
    <n v="240"/>
    <n v="10"/>
    <n v="0"/>
    <n v="12"/>
  </r>
  <r>
    <x v="0"/>
    <s v="2 oz sausage"/>
    <n v="215"/>
    <n v="19"/>
    <n v="2"/>
    <n v="9"/>
  </r>
  <r>
    <x v="0"/>
    <s v="8 oz milk"/>
    <n v="150"/>
    <n v="8"/>
    <n v="12"/>
    <n v="8"/>
  </r>
  <r>
    <x v="0"/>
    <s v="12 oz coffee"/>
    <n v="7.5"/>
    <n v="0"/>
    <n v="0"/>
    <n v="0"/>
  </r>
  <r>
    <x v="0"/>
    <s v="4 oz h&amp;h"/>
    <n v="160"/>
    <n v="12"/>
    <n v="4"/>
    <n v="4"/>
  </r>
  <r>
    <x v="0"/>
    <s v="3.5 svg. Tuscan loaf"/>
    <n v="490"/>
    <n v="3.5"/>
    <n v="94.5"/>
    <n v="14"/>
  </r>
  <r>
    <x v="0"/>
    <s v="5 oz hummus"/>
    <n v="350"/>
    <n v="25"/>
    <n v="20"/>
    <n v="10"/>
  </r>
  <r>
    <x v="0"/>
    <s v="1 oz olive oil"/>
    <n v="240"/>
    <n v="28"/>
    <n v="0"/>
    <n v="0"/>
  </r>
  <r>
    <x v="0"/>
    <s v="6 multigrain crackers"/>
    <n v="180"/>
    <n v="22"/>
    <n v="8"/>
    <n v="4"/>
  </r>
  <r>
    <x v="0"/>
    <s v="8 oz milk"/>
    <n v="150"/>
    <n v="8"/>
    <n v="12"/>
    <n v="8"/>
  </r>
  <r>
    <x v="0"/>
    <s v="3 truffles"/>
    <n v="180"/>
    <n v="15"/>
    <n v="10"/>
    <n v="1"/>
  </r>
  <r>
    <x v="1"/>
    <s v="1 GinGin"/>
    <n v="10"/>
    <n v="0"/>
    <n v="2.33"/>
    <n v="0"/>
  </r>
  <r>
    <x v="1"/>
    <s v="4 oz oatmeal"/>
    <n v="150"/>
    <n v="2.5"/>
    <n v="27"/>
    <n v="5"/>
  </r>
  <r>
    <x v="1"/>
    <s v="1 oz h&amp;h"/>
    <n v="40"/>
    <n v="3"/>
    <n v="1"/>
    <n v="1"/>
  </r>
  <r>
    <x v="1"/>
    <s v="2 tps light brown sugar"/>
    <n v="30"/>
    <n v="0"/>
    <n v="6"/>
    <n v="0"/>
  </r>
  <r>
    <x v="1"/>
    <s v="8 oz milk"/>
    <n v="150"/>
    <n v="8"/>
    <n v="12"/>
    <n v="8"/>
  </r>
  <r>
    <x v="1"/>
    <s v="5 oz carrots"/>
    <n v="50"/>
    <n v="0"/>
    <n v="11.67"/>
    <n v="1"/>
  </r>
  <r>
    <x v="1"/>
    <s v="1 soft pretzel"/>
    <n v="340"/>
    <n v="5"/>
    <n v="65"/>
    <n v="8"/>
  </r>
  <r>
    <x v="1"/>
    <s v="12 oz Sbux cappuccino"/>
    <n v="90"/>
    <n v="3.5"/>
    <n v="9"/>
    <n v="6"/>
  </r>
  <r>
    <x v="1"/>
    <s v="1 waffle cone"/>
    <n v="160"/>
    <n v="4"/>
    <n v="29"/>
    <n v="2"/>
  </r>
  <r>
    <x v="1"/>
    <s v="2 scoops vanilla icecream"/>
    <n v="160"/>
    <n v="8"/>
    <n v="15"/>
    <n v="2"/>
  </r>
  <r>
    <x v="1"/>
    <s v="2 Twizzlers"/>
    <n v="140"/>
    <n v="1.5"/>
    <n v="30"/>
    <n v="0"/>
  </r>
  <r>
    <x v="1"/>
    <s v="2 slices bread"/>
    <n v="260"/>
    <n v="5"/>
    <n v="44"/>
    <n v="12"/>
  </r>
  <r>
    <x v="1"/>
    <s v="1 Tbs mayo"/>
    <n v="100"/>
    <n v="10"/>
    <n v="0"/>
    <n v="0"/>
  </r>
  <r>
    <x v="1"/>
    <s v="2 oz BH turkey"/>
    <n v="60"/>
    <n v="0"/>
    <n v="2"/>
    <n v="12"/>
  </r>
  <r>
    <x v="1"/>
    <s v="4 oz BH salami"/>
    <n v="440"/>
    <n v="6"/>
    <n v="4"/>
    <n v="24"/>
  </r>
  <r>
    <x v="1"/>
    <s v="2 oz BH colbyjack"/>
    <n v="200"/>
    <n v="16"/>
    <n v="2"/>
    <n v="12"/>
  </r>
  <r>
    <x v="1"/>
    <s v="4 oz blueberries"/>
    <n v="42.5"/>
    <n v="0"/>
    <n v="10.5"/>
    <n v="0"/>
  </r>
  <r>
    <x v="1"/>
    <s v="1 banana"/>
    <n v="105"/>
    <n v="0"/>
    <n v="27"/>
    <n v="1"/>
  </r>
  <r>
    <x v="1"/>
    <s v="8 oz lemonade"/>
    <n v="120"/>
    <n v="0"/>
    <n v="30"/>
    <n v="0"/>
  </r>
  <r>
    <x v="1"/>
    <s v="17 spears asparagus"/>
    <n v="50"/>
    <n v="0"/>
    <n v="9"/>
    <n v="5"/>
  </r>
  <r>
    <x v="1"/>
    <s v="8 oz chicken breast"/>
    <n v="368"/>
    <n v="6"/>
    <n v="0"/>
    <n v="68"/>
  </r>
  <r>
    <x v="1"/>
    <s v="4 oz white rice"/>
    <n v="320"/>
    <n v="0"/>
    <n v="72"/>
    <n v="6"/>
  </r>
  <r>
    <x v="2"/>
    <s v="1 banana"/>
    <n v="105"/>
    <n v="0"/>
    <n v="27"/>
    <n v="1"/>
  </r>
  <r>
    <x v="2"/>
    <s v="1 tangerine"/>
    <n v="47"/>
    <n v="0"/>
    <n v="12"/>
    <n v="0"/>
  </r>
  <r>
    <x v="2"/>
    <s v="12 oz milk"/>
    <n v="225"/>
    <n v="12"/>
    <n v="18"/>
    <n v="12"/>
  </r>
  <r>
    <x v="2"/>
    <s v="12 oz coffee"/>
    <n v="7.5"/>
    <n v="0"/>
    <n v="0"/>
    <n v="0"/>
  </r>
  <r>
    <x v="2"/>
    <s v="8 oz milk"/>
    <n v="150"/>
    <n v="8"/>
    <n v="12"/>
    <n v="8"/>
  </r>
  <r>
    <x v="2"/>
    <s v="4 oz blueberries"/>
    <n v="42.5"/>
    <n v="0"/>
    <n v="10.5"/>
    <n v="0"/>
  </r>
  <r>
    <x v="2"/>
    <s v="2 oz whey protein"/>
    <n v="80"/>
    <n v="1"/>
    <n v="3"/>
    <n v="15"/>
  </r>
  <r>
    <x v="2"/>
    <s v=".5 russet potato"/>
    <n v="85"/>
    <n v="0"/>
    <n v="19"/>
    <n v="2"/>
  </r>
  <r>
    <x v="2"/>
    <s v="1 Tbs butter"/>
    <n v="100"/>
    <n v="11"/>
    <n v="0"/>
    <n v="0"/>
  </r>
  <r>
    <x v="2"/>
    <s v="1 salusburry steak"/>
    <n v="440"/>
    <n v="32.5"/>
    <n v="14"/>
    <n v="23"/>
  </r>
  <r>
    <x v="2"/>
    <s v="8 oz milk"/>
    <n v="150"/>
    <n v="8"/>
    <n v="12"/>
    <n v="8"/>
  </r>
  <r>
    <x v="2"/>
    <s v="6 Oreos"/>
    <n v="420"/>
    <n v="21"/>
    <n v="63"/>
    <n v="0"/>
  </r>
  <r>
    <x v="2"/>
    <s v="4 oz chicken"/>
    <n v="185"/>
    <n v="3"/>
    <n v="0"/>
    <n v="34"/>
  </r>
  <r>
    <x v="2"/>
    <s v="1 oz durum semolina noodles"/>
    <n v="105"/>
    <n v="1"/>
    <n v="19"/>
    <n v="4"/>
  </r>
  <r>
    <x v="2"/>
    <s v="4 oz carrots"/>
    <n v="40"/>
    <n v="0"/>
    <n v="11"/>
    <n v="1"/>
  </r>
  <r>
    <x v="2"/>
    <s v="4 oz celery"/>
    <n v="8"/>
    <n v="0"/>
    <n v="1"/>
    <n v="0"/>
  </r>
  <r>
    <x v="2"/>
    <s v="8 oz chicken stock"/>
    <n v="85"/>
    <n v="8"/>
    <n v="2"/>
    <n v="6"/>
  </r>
  <r>
    <x v="2"/>
    <s v="8 oz lemonade"/>
    <n v="120"/>
    <n v="0"/>
    <n v="30"/>
    <n v="0"/>
  </r>
  <r>
    <x v="2"/>
    <s v="3 truffles"/>
    <n v="180"/>
    <n v="15"/>
    <n v="10"/>
    <n v="1"/>
  </r>
  <r>
    <x v="2"/>
    <s v="2 GinGins"/>
    <n v="20"/>
    <n v="0"/>
    <n v="4.67"/>
    <n v="0"/>
  </r>
  <r>
    <x v="3"/>
    <s v="12 oz herbal tea"/>
    <n v="0"/>
    <n v="0"/>
    <n v="0"/>
    <n v="0"/>
  </r>
  <r>
    <x v="3"/>
    <s v="1 Tbs honey"/>
    <n v="60"/>
    <n v="0"/>
    <n v="17"/>
    <n v="0"/>
  </r>
  <r>
    <x v="3"/>
    <s v="1 banana"/>
    <n v="105"/>
    <n v="0"/>
    <n v="27"/>
    <n v="1"/>
  </r>
  <r>
    <x v="3"/>
    <s v="1 tangerine"/>
    <n v="47"/>
    <n v="0"/>
    <n v="12"/>
    <n v="0"/>
  </r>
  <r>
    <x v="3"/>
    <s v="4 oz oatmeal"/>
    <n v="150"/>
    <n v="2.5"/>
    <n v="27"/>
    <n v="5"/>
  </r>
  <r>
    <x v="3"/>
    <s v="4 oz blueberries"/>
    <n v="42.5"/>
    <n v="0"/>
    <n v="10.5"/>
    <n v="0"/>
  </r>
  <r>
    <x v="3"/>
    <s v="1 oz h&amp;h"/>
    <n v="40"/>
    <n v="3"/>
    <n v="1"/>
    <n v="1"/>
  </r>
  <r>
    <x v="3"/>
    <s v="2 sugar cubes"/>
    <n v="30"/>
    <n v="0"/>
    <n v="8"/>
    <n v="0"/>
  </r>
  <r>
    <x v="3"/>
    <s v=".5 red bell pepper"/>
    <n v="15"/>
    <n v="0"/>
    <n v="3"/>
    <n v="0"/>
  </r>
  <r>
    <x v="3"/>
    <s v="2 slices bread"/>
    <n v="260"/>
    <n v="5"/>
    <n v="44"/>
    <n v="12"/>
  </r>
  <r>
    <x v="3"/>
    <s v="1 Tbs mayo"/>
    <n v="100"/>
    <n v="10"/>
    <n v="0"/>
    <n v="0"/>
  </r>
  <r>
    <x v="3"/>
    <s v="2 oz BH turkey"/>
    <n v="60"/>
    <n v="0"/>
    <n v="2"/>
    <n v="12"/>
  </r>
  <r>
    <x v="3"/>
    <s v="4 oz BH salami"/>
    <n v="440"/>
    <n v="6"/>
    <n v="4"/>
    <n v="24"/>
  </r>
  <r>
    <x v="3"/>
    <s v="2 oz BH colbyjack"/>
    <n v="200"/>
    <n v="16"/>
    <n v="2"/>
    <n v="12"/>
  </r>
  <r>
    <x v="3"/>
    <s v="8 oz milk"/>
    <n v="150"/>
    <n v="8"/>
    <n v="12"/>
    <n v="8"/>
  </r>
  <r>
    <x v="3"/>
    <s v="4 oz chicken"/>
    <n v="185"/>
    <n v="3"/>
    <n v="0"/>
    <n v="34"/>
  </r>
  <r>
    <x v="3"/>
    <s v="1 oz durum semolina noodles"/>
    <n v="105"/>
    <n v="1"/>
    <n v="19"/>
    <n v="4"/>
  </r>
  <r>
    <x v="3"/>
    <s v="4 oz carrots"/>
    <n v="40"/>
    <n v="0"/>
    <n v="11"/>
    <n v="1"/>
  </r>
  <r>
    <x v="3"/>
    <s v="4 oz celery"/>
    <n v="8"/>
    <n v="0"/>
    <n v="1"/>
    <n v="0"/>
  </r>
  <r>
    <x v="3"/>
    <s v="8 oz chicken stock"/>
    <n v="85"/>
    <n v="8"/>
    <n v="2"/>
    <n v="6"/>
  </r>
  <r>
    <x v="4"/>
    <s v="4 oz oatmeal"/>
    <n v="150"/>
    <n v="2.5"/>
    <n v="27"/>
    <n v="5"/>
  </r>
  <r>
    <x v="4"/>
    <s v="4 oz blueberries"/>
    <n v="42.5"/>
    <n v="0"/>
    <n v="10.5"/>
    <n v="0"/>
  </r>
  <r>
    <x v="4"/>
    <s v="1 oz h&amp;h"/>
    <n v="40"/>
    <n v="3"/>
    <n v="1"/>
    <n v="1"/>
  </r>
  <r>
    <x v="4"/>
    <s v="1 Tbs brownsugar"/>
    <n v="45"/>
    <n v="0"/>
    <n v="12"/>
    <n v="0"/>
  </r>
  <r>
    <x v="4"/>
    <s v="12 oz coffee"/>
    <n v="7.5"/>
    <n v="0"/>
    <n v="0"/>
    <n v="0"/>
  </r>
  <r>
    <x v="4"/>
    <s v="4 oz milk"/>
    <n v="75"/>
    <n v="4"/>
    <n v="6"/>
    <n v="4"/>
  </r>
  <r>
    <x v="4"/>
    <s v="8 oz milk"/>
    <n v="150"/>
    <n v="8"/>
    <n v="12"/>
    <n v="8"/>
  </r>
  <r>
    <x v="4"/>
    <s v="12 oz Sbux latte"/>
    <n v="150"/>
    <n v="6"/>
    <n v="15"/>
    <n v="10"/>
  </r>
  <r>
    <x v="4"/>
    <s v="12 oz Green Mineral Tonic"/>
    <n v="90"/>
    <n v="0"/>
    <n v="24"/>
    <n v="0"/>
  </r>
  <r>
    <x v="4"/>
    <s v="2 slices bread"/>
    <n v="260"/>
    <n v="5"/>
    <n v="44"/>
    <n v="12"/>
  </r>
  <r>
    <x v="4"/>
    <s v="2 oz BH turkey"/>
    <n v="60"/>
    <n v="0"/>
    <n v="2"/>
    <n v="12"/>
  </r>
  <r>
    <x v="4"/>
    <s v="4 oz BH salami"/>
    <n v="440"/>
    <n v="6"/>
    <n v="4"/>
    <n v="24"/>
  </r>
  <r>
    <x v="4"/>
    <s v="2 oz BH colbyjack"/>
    <n v="200"/>
    <n v="16"/>
    <n v="2"/>
    <n v="12"/>
  </r>
  <r>
    <x v="4"/>
    <s v=".5 Tbs mayo"/>
    <n v="50"/>
    <n v="5"/>
    <n v="0"/>
    <n v="0"/>
  </r>
  <r>
    <x v="4"/>
    <s v="2 oz lettuce"/>
    <n v="8"/>
    <n v="0"/>
    <n v="1.5"/>
    <n v="0"/>
  </r>
  <r>
    <x v="4"/>
    <s v="25g chocolate espresso beans"/>
    <n v="130"/>
    <n v="7.5"/>
    <n v="29"/>
    <n v="0"/>
  </r>
  <r>
    <x v="4"/>
    <s v="6 Twizzlers"/>
    <n v="420"/>
    <n v="4.5"/>
    <n v="90"/>
    <n v="0"/>
  </r>
  <r>
    <x v="4"/>
    <s v="2 Tbs olive oil"/>
    <n v="240"/>
    <n v="28"/>
    <n v="0"/>
    <n v="0"/>
  </r>
  <r>
    <x v="4"/>
    <s v="1 slice naan"/>
    <n v="380"/>
    <n v="9"/>
    <n v="61"/>
    <n v="12"/>
  </r>
  <r>
    <x v="4"/>
    <s v="4 oz chicken"/>
    <n v="185"/>
    <n v="3"/>
    <n v="0"/>
    <n v="34"/>
  </r>
  <r>
    <x v="4"/>
    <s v="1 oz durum semolina noodles"/>
    <n v="105"/>
    <n v="1"/>
    <n v="19"/>
    <n v="4"/>
  </r>
  <r>
    <x v="4"/>
    <s v="4 oz carrots"/>
    <n v="40"/>
    <n v="0"/>
    <n v="11"/>
    <n v="1"/>
  </r>
  <r>
    <x v="4"/>
    <s v="4 oz celery"/>
    <n v="8"/>
    <n v="0"/>
    <n v="1"/>
    <n v="0"/>
  </r>
  <r>
    <x v="4"/>
    <s v="8 oz chicken stock"/>
    <n v="85"/>
    <n v="8"/>
    <n v="2"/>
    <n v="6"/>
  </r>
  <r>
    <x v="4"/>
    <s v="12 oz cranberry juice"/>
    <n v="150"/>
    <n v="0"/>
    <n v="42"/>
    <n v="0"/>
  </r>
  <r>
    <x v="5"/>
    <s v="4 oz oatmeal"/>
    <n v="150"/>
    <n v="2.5"/>
    <n v="27"/>
    <n v="5"/>
  </r>
  <r>
    <x v="5"/>
    <s v="4 oz blueberries"/>
    <n v="42.5"/>
    <n v="0"/>
    <n v="10.5"/>
    <n v="0"/>
  </r>
  <r>
    <x v="5"/>
    <s v="1 oz h&amp;h"/>
    <n v="40"/>
    <n v="3"/>
    <n v="1"/>
    <n v="1"/>
  </r>
  <r>
    <x v="5"/>
    <s v="1 Tbs brownsugar"/>
    <n v="45"/>
    <n v="0"/>
    <n v="12"/>
    <n v="0"/>
  </r>
  <r>
    <x v="5"/>
    <s v="1 egg"/>
    <n v="70"/>
    <n v="5"/>
    <n v="0"/>
    <n v="6"/>
  </r>
  <r>
    <x v="5"/>
    <s v=".5 Tbs butter"/>
    <n v="50"/>
    <n v="5.5"/>
    <n v="0"/>
    <n v="0"/>
  </r>
  <r>
    <x v="5"/>
    <s v="8 oz milk"/>
    <n v="150"/>
    <n v="8"/>
    <n v="12"/>
    <n v="8"/>
  </r>
  <r>
    <x v="5"/>
    <s v="12 oz coffee"/>
    <n v="7.5"/>
    <n v="0"/>
    <n v="0"/>
    <n v="0"/>
  </r>
  <r>
    <x v="5"/>
    <s v="4 oz h&amp;h"/>
    <n v="160"/>
    <n v="12"/>
    <n v="4"/>
    <n v="4"/>
  </r>
  <r>
    <x v="5"/>
    <s v=".5 honeycrisp apple"/>
    <n v="36"/>
    <n v="0"/>
    <n v="10"/>
    <n v="0"/>
  </r>
  <r>
    <x v="5"/>
    <s v="2 oz caramel"/>
    <n v="260"/>
    <n v="8"/>
    <n v="44"/>
    <n v="2"/>
  </r>
  <r>
    <x v="5"/>
    <s v="2 slices bread"/>
    <n v="260"/>
    <n v="5"/>
    <n v="44"/>
    <n v="12"/>
  </r>
  <r>
    <x v="5"/>
    <s v="2 oz BH turkey"/>
    <n v="60"/>
    <n v="0"/>
    <n v="2"/>
    <n v="12"/>
  </r>
  <r>
    <x v="5"/>
    <s v="4 oz BH salami"/>
    <n v="440"/>
    <n v="6"/>
    <n v="4"/>
    <n v="24"/>
  </r>
  <r>
    <x v="5"/>
    <s v="2 oz BH colbyjack"/>
    <n v="200"/>
    <n v="16"/>
    <n v="2"/>
    <n v="12"/>
  </r>
  <r>
    <x v="5"/>
    <s v="1 Tbs mayo"/>
    <n v="100"/>
    <n v="10"/>
    <n v="0"/>
    <n v="0"/>
  </r>
  <r>
    <x v="5"/>
    <s v="8 oz ginger ale"/>
    <n v="100"/>
    <n v="0"/>
    <n v="24"/>
    <n v="0"/>
  </r>
  <r>
    <x v="5"/>
    <s v="4 Twizzlers"/>
    <n v="280"/>
    <n v="0"/>
    <n v="36"/>
    <n v="0"/>
  </r>
  <r>
    <x v="5"/>
    <s v="2 Tbs olive oil"/>
    <n v="240"/>
    <n v="28"/>
    <n v="0"/>
    <n v="0"/>
  </r>
  <r>
    <x v="5"/>
    <s v="1 slice naan"/>
    <n v="380"/>
    <n v="9"/>
    <n v="61"/>
    <n v="12"/>
  </r>
  <r>
    <x v="5"/>
    <s v="4 oz chicken"/>
    <n v="185"/>
    <n v="3"/>
    <n v="0"/>
    <n v="34"/>
  </r>
  <r>
    <x v="5"/>
    <s v="1 oz durum semolina noodles"/>
    <n v="105"/>
    <n v="1"/>
    <n v="19"/>
    <n v="4"/>
  </r>
  <r>
    <x v="5"/>
    <s v="4 oz carrots"/>
    <n v="40"/>
    <n v="0"/>
    <n v="11"/>
    <n v="1"/>
  </r>
  <r>
    <x v="5"/>
    <s v="4 oz celery"/>
    <n v="8"/>
    <n v="0"/>
    <n v="1"/>
    <n v="0"/>
  </r>
  <r>
    <x v="5"/>
    <s v="8 oz chicken stock"/>
    <n v="85"/>
    <n v="8"/>
    <n v="2"/>
    <n v="6"/>
  </r>
  <r>
    <x v="6"/>
    <s v="4 oz oatmeal"/>
    <n v="150"/>
    <n v="2.2000000000000002"/>
    <n v="27"/>
    <n v="5"/>
  </r>
  <r>
    <x v="6"/>
    <s v="4 oz blueberries"/>
    <n v="42.5"/>
    <n v="0"/>
    <n v="10.5"/>
    <n v="0"/>
  </r>
  <r>
    <x v="6"/>
    <s v="1 oz h&amp;h"/>
    <n v="40"/>
    <n v="3"/>
    <n v="1"/>
    <n v="1"/>
  </r>
  <r>
    <x v="6"/>
    <s v="1 oz flaxseed meal"/>
    <n v="70"/>
    <n v="4.5"/>
    <n v="4"/>
    <n v="3"/>
  </r>
  <r>
    <x v="6"/>
    <s v="1 Tbs brown sugar"/>
    <n v="45"/>
    <n v="0"/>
    <n v="12"/>
    <n v="0"/>
  </r>
  <r>
    <x v="6"/>
    <s v="1 egg"/>
    <n v="70"/>
    <n v="5"/>
    <n v="0"/>
    <n v="6"/>
  </r>
  <r>
    <x v="6"/>
    <s v=".25 Tbs butter"/>
    <n v="25"/>
    <n v="3"/>
    <n v="0"/>
    <n v="0"/>
  </r>
  <r>
    <x v="6"/>
    <s v="12 oz Starbucks latte"/>
    <n v="150"/>
    <n v="6"/>
    <n v="15"/>
    <n v="10"/>
  </r>
  <r>
    <x v="6"/>
    <s v=".5 cherry bar"/>
    <n v="200"/>
    <n v="10"/>
    <n v="25"/>
    <n v="2"/>
  </r>
  <r>
    <x v="6"/>
    <s v="3 oz carrots"/>
    <n v="30"/>
    <n v="0"/>
    <n v="7"/>
    <n v="0"/>
  </r>
  <r>
    <x v="6"/>
    <s v="45 g snap peas"/>
    <n v="17.5"/>
    <n v="0"/>
    <n v="3"/>
    <n v="1"/>
  </r>
  <r>
    <x v="6"/>
    <s v="2 slices bread"/>
    <n v="260"/>
    <n v="5"/>
    <n v="44"/>
    <n v="12"/>
  </r>
  <r>
    <x v="6"/>
    <s v="2 oz BH salami"/>
    <n v="220"/>
    <n v="3"/>
    <n v="2"/>
    <n v="12"/>
  </r>
  <r>
    <x v="6"/>
    <s v="2 oz BH colbyjack"/>
    <n v="200"/>
    <n v="16"/>
    <n v="2"/>
    <n v="12"/>
  </r>
  <r>
    <x v="6"/>
    <s v="1 egg"/>
    <n v="70"/>
    <n v="5"/>
    <n v="0"/>
    <n v="6"/>
  </r>
  <r>
    <x v="6"/>
    <s v="1 medium honeycrisp"/>
    <n v="72"/>
    <n v="0"/>
    <n v="10"/>
    <n v="0"/>
  </r>
  <r>
    <x v="6"/>
    <s v="12 Hershey's kisses"/>
    <n v="248"/>
    <n v="16"/>
    <n v="32"/>
    <n v="4"/>
  </r>
  <r>
    <x v="6"/>
    <s v="3 Lindt truffles"/>
    <n v="180"/>
    <n v="17"/>
    <n v="16"/>
    <n v="2"/>
  </r>
  <r>
    <x v="6"/>
    <s v="6 oz cornish hen"/>
    <n v="300"/>
    <n v="21"/>
    <n v="0"/>
    <n v="28"/>
  </r>
  <r>
    <x v="6"/>
    <s v="2 oz gravy"/>
    <n v="67"/>
    <n v="5"/>
    <n v="12.5"/>
    <n v="4"/>
  </r>
  <r>
    <x v="6"/>
    <s v=".5 russet potato"/>
    <n v="55"/>
    <n v="0"/>
    <n v="19"/>
    <n v="2"/>
  </r>
  <r>
    <x v="6"/>
    <s v="1 oz h&amp;h"/>
    <n v="40"/>
    <n v="3"/>
    <n v="1"/>
    <n v="1"/>
  </r>
  <r>
    <x v="7"/>
    <s v="1 egg "/>
    <n v="70"/>
    <n v="5"/>
    <n v="0"/>
    <n v="6"/>
  </r>
  <r>
    <x v="7"/>
    <s v="4 oz blueberries"/>
    <n v="42.5"/>
    <n v="0"/>
    <n v="10.5"/>
    <n v="0"/>
  </r>
  <r>
    <x v="7"/>
    <s v="8 oz milk"/>
    <n v="150"/>
    <n v="8"/>
    <n v="12"/>
    <n v="8"/>
  </r>
  <r>
    <x v="7"/>
    <s v="1 slice bread"/>
    <n v="130"/>
    <n v="2.5"/>
    <n v="22"/>
    <n v="6"/>
  </r>
  <r>
    <x v="7"/>
    <s v="12 oz Starbucks latte"/>
    <n v="150"/>
    <n v="6"/>
    <n v="15"/>
    <n v="10"/>
  </r>
  <r>
    <x v="7"/>
    <s v="1 oz gummy worms"/>
    <n v="100"/>
    <n v="0"/>
    <n v="24"/>
    <n v="2"/>
  </r>
  <r>
    <x v="7"/>
    <s v="1 banana"/>
    <n v="105"/>
    <n v="0"/>
    <n v="27"/>
    <n v="1"/>
  </r>
  <r>
    <x v="7"/>
    <s v="1 tangerine"/>
    <n v="47"/>
    <n v="0"/>
    <n v="12"/>
    <n v="0"/>
  </r>
  <r>
    <x v="7"/>
    <s v=".25 soft pretzel"/>
    <n v="170"/>
    <n v="2.5"/>
    <n v="32.5"/>
    <n v="4"/>
  </r>
  <r>
    <x v="7"/>
    <s v="1 slice bread"/>
    <n v="130"/>
    <n v="2.5"/>
    <n v="22"/>
    <n v="6"/>
  </r>
  <r>
    <x v="7"/>
    <s v="1 egg"/>
    <n v="70"/>
    <n v="5"/>
    <n v="0"/>
    <n v="6"/>
  </r>
  <r>
    <x v="7"/>
    <s v="3 oz carrots"/>
    <n v="30"/>
    <n v="0"/>
    <n v="7"/>
    <n v="0"/>
  </r>
  <r>
    <x v="7"/>
    <s v="45 g snap peas"/>
    <n v="17.5"/>
    <n v="0"/>
    <n v="3"/>
    <n v="1"/>
  </r>
  <r>
    <x v="7"/>
    <s v="12 oz coffee"/>
    <n v="7.5"/>
    <n v="0"/>
    <n v="0"/>
    <n v="0"/>
  </r>
  <r>
    <x v="7"/>
    <s v="4 oz h&amp;h"/>
    <n v="160"/>
    <n v="12"/>
    <n v="4"/>
    <n v="4"/>
  </r>
  <r>
    <x v="7"/>
    <s v="2 buns"/>
    <n v="150"/>
    <n v="4"/>
    <n v="25"/>
    <n v="5"/>
  </r>
  <r>
    <x v="7"/>
    <s v="4.25 oz portabella mushroom cap"/>
    <n v="33"/>
    <n v="1"/>
    <n v="6"/>
    <n v="5"/>
  </r>
  <r>
    <x v="7"/>
    <s v="1 oz provolone"/>
    <n v="100"/>
    <n v="7"/>
    <n v="1"/>
    <n v="7"/>
  </r>
  <r>
    <x v="7"/>
    <s v="1 Tbs special sauce"/>
    <n v="50"/>
    <n v="5"/>
    <n v="2"/>
    <n v="0"/>
  </r>
  <r>
    <x v="7"/>
    <s v="15 spears asparagus"/>
    <n v="45"/>
    <n v="0"/>
    <n v="8"/>
    <n v="3"/>
  </r>
  <r>
    <x v="7"/>
    <s v="1 popsicle"/>
    <n v="40"/>
    <n v="1"/>
    <n v="1"/>
    <n v="1"/>
  </r>
  <r>
    <x v="8"/>
    <s v="1 egg"/>
    <n v="70"/>
    <n v="5"/>
    <n v="0"/>
    <n v="6"/>
  </r>
  <r>
    <x v="8"/>
    <s v="1 banana"/>
    <n v="105"/>
    <n v="0"/>
    <n v="27"/>
    <n v="1"/>
  </r>
  <r>
    <x v="8"/>
    <s v="1 tangerine"/>
    <n v="47"/>
    <n v="0"/>
    <n v="12"/>
    <n v="0"/>
  </r>
  <r>
    <x v="8"/>
    <s v="2 oz dark chocolate"/>
    <n v="280"/>
    <n v="16"/>
    <n v="36"/>
    <n v="2"/>
  </r>
  <r>
    <x v="8"/>
    <s v="3 pretzel rods"/>
    <n v="110"/>
    <n v="1.5"/>
    <n v="21"/>
    <n v="3"/>
  </r>
  <r>
    <x v="8"/>
    <s v="1.5 oz dark chocolate"/>
    <n v="210"/>
    <n v="12"/>
    <n v="27"/>
    <n v="1.5"/>
  </r>
  <r>
    <x v="8"/>
    <s v="12 oz coffee"/>
    <n v="7.5"/>
    <n v="0"/>
    <n v="0"/>
    <n v="0"/>
  </r>
  <r>
    <x v="8"/>
    <s v="4 oz h&amp;h"/>
    <n v="160"/>
    <n v="12"/>
    <n v="4"/>
    <n v="4"/>
  </r>
  <r>
    <x v="8"/>
    <s v="1 small honeycrisp"/>
    <n v="55"/>
    <n v="0"/>
    <n v="14.5"/>
    <n v="0"/>
  </r>
  <r>
    <x v="8"/>
    <s v="4 oz white rice"/>
    <n v="320"/>
    <n v="0"/>
    <n v="72"/>
    <n v="6"/>
  </r>
  <r>
    <x v="8"/>
    <s v=".5 Tbs fire oil"/>
    <n v="60"/>
    <n v="7"/>
    <n v="0"/>
    <n v="0"/>
  </r>
  <r>
    <x v="8"/>
    <s v="3 oz carrots"/>
    <n v="30"/>
    <n v="0"/>
    <n v="7"/>
    <n v="0"/>
  </r>
  <r>
    <x v="8"/>
    <s v="45 g snap peas"/>
    <n v="17.5"/>
    <n v="0"/>
    <n v="3"/>
    <n v="1"/>
  </r>
  <r>
    <x v="8"/>
    <s v="12 oz milk"/>
    <n v="225"/>
    <n v="12"/>
    <n v="18"/>
    <n v="12"/>
  </r>
  <r>
    <x v="8"/>
    <s v="2 biscuits"/>
    <n v="360"/>
    <n v="14"/>
    <n v="50"/>
    <n v="6"/>
  </r>
  <r>
    <x v="8"/>
    <s v="6 oz ground sausage"/>
    <n v="645"/>
    <n v="57"/>
    <n v="6"/>
    <n v="27"/>
  </r>
  <r>
    <x v="8"/>
    <s v="8 oz milk"/>
    <n v="150"/>
    <n v="8"/>
    <n v="12"/>
    <n v="8"/>
  </r>
  <r>
    <x v="8"/>
    <s v="1 Tbs butter"/>
    <n v="100"/>
    <n v="11"/>
    <n v="0"/>
    <n v="0"/>
  </r>
  <r>
    <x v="8"/>
    <s v="1 Tbs flour"/>
    <n v="27.5"/>
    <n v="0"/>
    <n v="6"/>
    <n v="1"/>
  </r>
  <r>
    <x v="9"/>
    <s v="1 egg"/>
    <n v="70"/>
    <n v="5"/>
    <n v="0"/>
    <n v="6"/>
  </r>
  <r>
    <x v="9"/>
    <s v="4 oz oatmeal"/>
    <n v="150"/>
    <n v="2.5"/>
    <n v="27"/>
    <n v="5"/>
  </r>
  <r>
    <x v="9"/>
    <s v="4 oz blueberries"/>
    <n v="42.5"/>
    <n v="0"/>
    <n v="10.5"/>
    <n v="0"/>
  </r>
  <r>
    <x v="9"/>
    <s v="1 oz flaxseed meal"/>
    <n v="70"/>
    <n v="4.5"/>
    <n v="4"/>
    <n v="3"/>
  </r>
  <r>
    <x v="9"/>
    <s v="1 oz h&amp;h"/>
    <n v="40"/>
    <n v="3"/>
    <n v="1"/>
    <n v="1"/>
  </r>
  <r>
    <x v="9"/>
    <s v="1 Tbs brown sugar"/>
    <n v="45"/>
    <n v="0"/>
    <n v="12"/>
    <n v="0"/>
  </r>
  <r>
    <x v="9"/>
    <s v=".25 Tbs butter"/>
    <n v="25"/>
    <n v="2.75"/>
    <n v="0"/>
    <n v="0"/>
  </r>
  <r>
    <x v="9"/>
    <s v="12 oz coffee"/>
    <n v="7.5"/>
    <n v="0"/>
    <n v="0"/>
    <n v="0"/>
  </r>
  <r>
    <x v="9"/>
    <s v="4 oz h&amp;h"/>
    <n v="160"/>
    <n v="12"/>
    <n v="4"/>
    <n v="4"/>
  </r>
  <r>
    <x v="9"/>
    <s v="1 banana"/>
    <n v="105"/>
    <n v="0"/>
    <n v="27"/>
    <n v="1"/>
  </r>
  <r>
    <x v="9"/>
    <s v="8 oz milk"/>
    <n v="150"/>
    <n v="8"/>
    <n v="12"/>
    <n v="8"/>
  </r>
  <r>
    <x v="9"/>
    <s v="4 oz white rice"/>
    <n v="320"/>
    <n v="0"/>
    <n v="72"/>
    <n v="6"/>
  </r>
  <r>
    <x v="9"/>
    <s v="3 oz carrots"/>
    <n v="30"/>
    <n v="0"/>
    <n v="7"/>
    <n v="0"/>
  </r>
  <r>
    <x v="9"/>
    <s v="85 g snap peas"/>
    <n v="35"/>
    <n v="0"/>
    <n v="6"/>
    <n v="2"/>
  </r>
  <r>
    <x v="9"/>
    <s v="1 Tbs soy sauce"/>
    <n v="10"/>
    <n v="0"/>
    <n v="3"/>
    <n v="0"/>
  </r>
  <r>
    <x v="9"/>
    <s v="6 pretzel rods"/>
    <n v="220"/>
    <n v="3"/>
    <n v="42"/>
    <n v="6"/>
  </r>
  <r>
    <x v="9"/>
    <s v="3 oz dark chocolate"/>
    <n v="420"/>
    <n v="24"/>
    <n v="54"/>
    <n v="3"/>
  </r>
  <r>
    <x v="9"/>
    <s v="1 egg"/>
    <n v="70"/>
    <n v="5"/>
    <n v="0"/>
    <n v="6"/>
  </r>
  <r>
    <x v="9"/>
    <s v=".75 cherry bar"/>
    <n v="300"/>
    <n v="15"/>
    <n v="37.5"/>
    <n v="3"/>
  </r>
  <r>
    <x v="9"/>
    <s v="4.25 oz portabella mushroom cap"/>
    <n v="18"/>
    <n v="0"/>
    <n v="3"/>
    <n v="1"/>
  </r>
  <r>
    <x v="9"/>
    <s v="170 g broccoli/cauliflower medley"/>
    <n v="60"/>
    <n v="0"/>
    <n v="8"/>
    <n v="4"/>
  </r>
  <r>
    <x v="9"/>
    <s v="1 oz provolone"/>
    <n v="100"/>
    <n v="7"/>
    <n v="1"/>
    <n v="7"/>
  </r>
  <r>
    <x v="9"/>
    <s v="14 g pepperoni"/>
    <n v="70"/>
    <n v="6.5"/>
    <n v="0"/>
    <n v="2.5"/>
  </r>
  <r>
    <x v="9"/>
    <s v="2 oz tomato sauce"/>
    <n v="45"/>
    <n v="2"/>
    <n v="4.5"/>
    <n v="2"/>
  </r>
  <r>
    <x v="9"/>
    <s v="1 bun"/>
    <n v="75"/>
    <n v="2"/>
    <n v="2.5"/>
    <n v="2.5"/>
  </r>
  <r>
    <x v="9"/>
    <s v=".25 Tbs butter"/>
    <n v="25"/>
    <n v="2.75"/>
    <n v="0"/>
    <n v="0"/>
  </r>
  <r>
    <x v="9"/>
    <s v="1 oz olive oil"/>
    <n v="120"/>
    <n v="14"/>
    <n v="0"/>
    <n v="0"/>
  </r>
  <r>
    <x v="10"/>
    <s v="2 bananas"/>
    <n v="210"/>
    <n v="0"/>
    <n v="54"/>
    <n v="2"/>
  </r>
  <r>
    <x v="10"/>
    <s v="2 biscuits"/>
    <n v="360"/>
    <n v="14"/>
    <n v="50"/>
    <n v="6"/>
  </r>
  <r>
    <x v="10"/>
    <s v="1 egg"/>
    <n v="70"/>
    <n v="5"/>
    <n v="0"/>
    <n v="6"/>
  </r>
  <r>
    <x v="10"/>
    <s v=".25 Tbs butter"/>
    <n v="25"/>
    <n v="2.75"/>
    <n v="0"/>
    <n v="0"/>
  </r>
  <r>
    <x v="10"/>
    <s v="1 oz provolone"/>
    <n v="100"/>
    <n v="7"/>
    <n v="1"/>
    <n v="7"/>
  </r>
  <r>
    <x v="10"/>
    <s v="12 oz coffee"/>
    <n v="7.5"/>
    <n v="0"/>
    <n v="0"/>
    <n v="0"/>
  </r>
  <r>
    <x v="10"/>
    <s v="4 oz h&amp;h"/>
    <n v="160"/>
    <n v="12"/>
    <n v="4"/>
    <n v="4"/>
  </r>
  <r>
    <x v="10"/>
    <s v="8 chocolate chip cookies"/>
    <n v="960"/>
    <n v="47.5"/>
    <n v="112"/>
    <n v="9.5"/>
  </r>
  <r>
    <x v="10"/>
    <s v="12 oz ginger ale"/>
    <n v="140"/>
    <n v="0"/>
    <n v="36"/>
    <n v="0"/>
  </r>
  <r>
    <x v="10"/>
    <s v="1 popsicle"/>
    <n v="40"/>
    <n v="0"/>
    <n v="10"/>
    <n v="0"/>
  </r>
  <r>
    <x v="10"/>
    <s v="1/6 ratatoille"/>
    <n v="545"/>
    <n v="33"/>
    <n v="37"/>
    <n v="18.670000000000002"/>
  </r>
  <r>
    <x v="11"/>
    <s v="1 banana"/>
    <n v="105"/>
    <n v="0"/>
    <n v="27"/>
    <n v="1"/>
  </r>
  <r>
    <x v="11"/>
    <s v="8 oz milk"/>
    <n v="150"/>
    <n v="8"/>
    <n v="12"/>
    <n v="8"/>
  </r>
  <r>
    <x v="11"/>
    <s v="1 egg"/>
    <n v="70"/>
    <n v="5"/>
    <n v="0"/>
    <n v="6"/>
  </r>
  <r>
    <x v="11"/>
    <s v="1 slice bread"/>
    <n v="130"/>
    <n v="2.5"/>
    <n v="22"/>
    <n v="6"/>
  </r>
  <r>
    <x v="11"/>
    <s v="12 oz Starbucks latte"/>
    <n v="150"/>
    <n v="6"/>
    <n v="15"/>
    <n v="10"/>
  </r>
  <r>
    <x v="11"/>
    <s v="1 WF Double Chocolate Cookie"/>
    <n v="250"/>
    <n v="12"/>
    <n v="34"/>
    <n v="2"/>
  </r>
  <r>
    <x v="11"/>
    <s v="Starbucks Turkey Protein Box"/>
    <n v="570"/>
    <n v="23"/>
    <n v="54"/>
    <n v="35"/>
  </r>
  <r>
    <x v="11"/>
    <s v="1 Coldstone waffle cone"/>
    <n v="110"/>
    <n v="2"/>
    <n v="21"/>
    <n v="1"/>
  </r>
  <r>
    <x v="11"/>
    <s v="5 oz Coldstone sweet cream ice cream"/>
    <n v="329"/>
    <n v="19"/>
    <n v="32"/>
    <n v="4"/>
  </r>
  <r>
    <x v="11"/>
    <s v="12 oz Starbucks latte"/>
    <n v="150"/>
    <n v="6"/>
    <n v="15"/>
    <n v="10"/>
  </r>
  <r>
    <x v="11"/>
    <s v="1 WF Oatmeal Raisin Cookie"/>
    <n v="140"/>
    <n v="6"/>
    <n v="21"/>
    <n v="2"/>
  </r>
  <r>
    <x v="11"/>
    <s v="12 oz lemonade"/>
    <n v="180"/>
    <n v="0"/>
    <n v="45"/>
    <n v="0"/>
  </r>
  <r>
    <x v="11"/>
    <s v="1/3 ratatoille"/>
    <n v="1090"/>
    <n v="66"/>
    <n v="74"/>
    <n v="37.33"/>
  </r>
  <r>
    <x v="12"/>
    <s v="1 banana"/>
    <n v="105"/>
    <n v="0"/>
    <n v="27"/>
    <n v="1"/>
  </r>
  <r>
    <x v="12"/>
    <s v="1 medium honeycrisp"/>
    <n v="70"/>
    <n v="0"/>
    <n v="20"/>
    <n v="0"/>
  </r>
  <r>
    <x v="12"/>
    <s v="12 oz coffee"/>
    <n v="7.5"/>
    <n v="0"/>
    <n v="0"/>
    <n v="0"/>
  </r>
  <r>
    <x v="12"/>
    <s v="4 oz h&amp;h"/>
    <n v="160"/>
    <n v="12"/>
    <n v="4"/>
    <n v="4"/>
  </r>
  <r>
    <x v="12"/>
    <s v="1 egg"/>
    <n v="70"/>
    <n v="5"/>
    <n v="0"/>
    <n v="6"/>
  </r>
  <r>
    <x v="12"/>
    <s v="8 oz milk"/>
    <n v="150"/>
    <n v="8"/>
    <n v="12"/>
    <n v="8"/>
  </r>
  <r>
    <x v="12"/>
    <s v="5 chocolate chip cookies"/>
    <n v="600"/>
    <n v="30"/>
    <n v="90"/>
    <n v="6"/>
  </r>
  <r>
    <x v="12"/>
    <s v="2 buns"/>
    <n v="150"/>
    <n v="4"/>
    <n v="25"/>
    <n v="5"/>
  </r>
  <r>
    <x v="12"/>
    <s v="12 oz Starbucks latte"/>
    <n v="150"/>
    <n v="6"/>
    <n v="15"/>
    <n v="10"/>
  </r>
  <r>
    <x v="12"/>
    <s v="2 cups chicken noodle soup"/>
    <n v="431"/>
    <n v="12"/>
    <n v="33"/>
    <n v="45"/>
  </r>
  <r>
    <x v="12"/>
    <s v="1/6 ratatoille"/>
    <n v="545"/>
    <n v="33"/>
    <n v="37"/>
    <n v="18.670000000000002"/>
  </r>
  <r>
    <x v="13"/>
    <s v="1 medium honeycrisp"/>
    <n v="70"/>
    <n v="0"/>
    <n v="20"/>
    <n v="0"/>
  </r>
  <r>
    <x v="13"/>
    <s v="2 oz dark chocolate"/>
    <n v="280"/>
    <n v="16"/>
    <n v="36"/>
    <n v="2"/>
  </r>
  <r>
    <x v="13"/>
    <s v="12 oz coffee"/>
    <n v="7.5"/>
    <n v="0"/>
    <n v="0"/>
    <n v="0"/>
  </r>
  <r>
    <x v="13"/>
    <s v="4 oz h&amp;h"/>
    <n v="160"/>
    <n v="12"/>
    <n v="4"/>
    <n v="4"/>
  </r>
  <r>
    <x v="13"/>
    <s v="2 cups chicken noodle soup"/>
    <n v="431"/>
    <n v="12"/>
    <n v="33"/>
    <n v="45"/>
  </r>
  <r>
    <x v="13"/>
    <s v="1 egg"/>
    <n v="70"/>
    <n v="5"/>
    <n v="0"/>
    <n v="6"/>
  </r>
  <r>
    <x v="13"/>
    <s v="4 oz blueberries"/>
    <n v="42.5"/>
    <n v="0"/>
    <n v="10.5"/>
    <n v="0"/>
  </r>
  <r>
    <x v="13"/>
    <s v="8 oz milk"/>
    <n v="150"/>
    <n v="8"/>
    <n v="12"/>
    <n v="8"/>
  </r>
  <r>
    <x v="13"/>
    <s v="6 chocolate chip cookies"/>
    <n v="720"/>
    <n v="36"/>
    <n v="104"/>
    <n v="7.25"/>
  </r>
  <r>
    <x v="13"/>
    <s v="2 russet potatoes"/>
    <n v="220"/>
    <n v="0"/>
    <n v="52"/>
    <n v="6"/>
  </r>
  <r>
    <x v="13"/>
    <s v="3 oz provolone"/>
    <n v="300"/>
    <n v="21"/>
    <n v="3"/>
    <n v="21"/>
  </r>
  <r>
    <x v="13"/>
    <s v="1 Tbs butter"/>
    <n v="100"/>
    <n v="11"/>
    <n v="0"/>
    <n v="0"/>
  </r>
  <r>
    <x v="13"/>
    <s v="1 oz h&amp;h"/>
    <n v="40"/>
    <n v="3"/>
    <n v="1"/>
    <n v="1"/>
  </r>
  <r>
    <x v="14"/>
    <s v="2 oz dark chocolate"/>
    <n v="280"/>
    <n v="16"/>
    <n v="36"/>
    <n v="2"/>
  </r>
  <r>
    <x v="14"/>
    <s v="12 oz Starbucks latte"/>
    <n v="150"/>
    <n v="6"/>
    <n v="15"/>
    <n v="10"/>
  </r>
  <r>
    <x v="14"/>
    <s v="4 oz oatmeal"/>
    <n v="150"/>
    <n v="2.5"/>
    <n v="27"/>
    <n v="5"/>
  </r>
  <r>
    <x v="14"/>
    <s v="4 oz blueberries"/>
    <n v="42.5"/>
    <n v="0"/>
    <n v="10.5"/>
    <n v="0"/>
  </r>
  <r>
    <x v="14"/>
    <s v="1 Tbs brown sugar"/>
    <n v="45"/>
    <n v="0"/>
    <n v="12"/>
    <n v="0"/>
  </r>
  <r>
    <x v="14"/>
    <s v="1 oz h&amp;h"/>
    <n v="40"/>
    <n v="3"/>
    <n v="1"/>
    <n v="1"/>
  </r>
  <r>
    <x v="14"/>
    <s v="1 egg"/>
    <n v="70"/>
    <n v="5"/>
    <n v="0"/>
    <n v="6"/>
  </r>
  <r>
    <x v="14"/>
    <s v="Partial Starbucks Chicken Wrap Box"/>
    <n v="420"/>
    <n v="25"/>
    <n v="52"/>
    <n v="15"/>
  </r>
  <r>
    <x v="14"/>
    <s v="12 oz coffee"/>
    <n v="7.5"/>
    <n v="0"/>
    <n v="0"/>
    <n v="0"/>
  </r>
  <r>
    <x v="14"/>
    <s v="4 oz milk"/>
    <n v="75"/>
    <n v="4"/>
    <n v="6"/>
    <n v="4"/>
  </r>
  <r>
    <x v="14"/>
    <s v="1 tangerine"/>
    <n v="47"/>
    <n v="0"/>
    <n v="12"/>
    <n v="0"/>
  </r>
  <r>
    <x v="14"/>
    <s v="8 oz broccoli/cauliflower medley"/>
    <n v="60"/>
    <n v="0"/>
    <n v="8"/>
    <n v="4"/>
  </r>
  <r>
    <x v="14"/>
    <s v="4.25 oz portabella mushroom cap"/>
    <n v="18"/>
    <n v="0"/>
    <n v="3"/>
    <n v="1"/>
  </r>
  <r>
    <x v="14"/>
    <s v="2 oz olive oil"/>
    <n v="240"/>
    <n v="28"/>
    <n v="0"/>
    <n v="0"/>
  </r>
  <r>
    <x v="14"/>
    <s v="2 oz feta cheese"/>
    <n v="120"/>
    <n v="8"/>
    <n v="2"/>
    <n v="10"/>
  </r>
  <r>
    <x v="14"/>
    <s v="4 kalamata olives"/>
    <n v="44"/>
    <n v="4"/>
    <n v="1.5"/>
    <n v="0"/>
  </r>
  <r>
    <x v="14"/>
    <s v="2 cherry tomatoes"/>
    <n v="5"/>
    <n v="0"/>
    <n v="1"/>
    <n v="0"/>
  </r>
  <r>
    <x v="14"/>
    <s v="2 spinach leaves"/>
    <n v="0"/>
    <n v="0"/>
    <n v="0"/>
    <n v="0"/>
  </r>
  <r>
    <x v="14"/>
    <s v="2 oz hot cheetos"/>
    <n v="340"/>
    <n v="22"/>
    <n v="30"/>
    <n v="2"/>
  </r>
  <r>
    <x v="15"/>
    <s v="1 egg"/>
    <n v="70"/>
    <n v="5"/>
    <n v="0"/>
    <n v="6"/>
  </r>
  <r>
    <x v="15"/>
    <s v="1 slice bread"/>
    <n v="130"/>
    <n v="2.5"/>
    <n v="22"/>
    <n v="6"/>
  </r>
  <r>
    <x v="15"/>
    <s v="8 oz milk"/>
    <n v="150"/>
    <n v="8"/>
    <n v="12"/>
    <n v="8"/>
  </r>
  <r>
    <x v="15"/>
    <s v="1 banana"/>
    <n v="105"/>
    <n v="0"/>
    <n v="27"/>
    <n v="1"/>
  </r>
  <r>
    <x v="15"/>
    <s v="1 tangerine"/>
    <n v="47"/>
    <n v="0"/>
    <n v="12"/>
    <n v="0"/>
  </r>
  <r>
    <x v="15"/>
    <s v=".5 Starbucks Turkey Protein Box"/>
    <n v="285"/>
    <n v="11.5"/>
    <n v="27"/>
    <n v="17.5"/>
  </r>
  <r>
    <x v="15"/>
    <s v="4 oz lentils"/>
    <n v="320"/>
    <n v="0"/>
    <n v="58"/>
    <n v="22"/>
  </r>
  <r>
    <x v="15"/>
    <s v="1 oz olive oil"/>
    <n v="240"/>
    <n v="28"/>
    <n v="0"/>
    <n v="0"/>
  </r>
  <r>
    <x v="15"/>
    <s v=".75 cherry bar"/>
    <n v="300"/>
    <n v="15"/>
    <n v="37.5"/>
    <n v="3"/>
  </r>
  <r>
    <x v="15"/>
    <s v="50 g cherry tomatoes"/>
    <n v="10"/>
    <n v="0"/>
    <n v="2"/>
    <n v="0"/>
  </r>
  <r>
    <x v="15"/>
    <s v="45 g snap peas"/>
    <n v="17"/>
    <n v="0"/>
    <n v="3"/>
    <n v="1"/>
  </r>
  <r>
    <x v="15"/>
    <s v="3 oz carrots"/>
    <n v="30"/>
    <n v="0"/>
    <n v="7"/>
    <n v="0"/>
  </r>
  <r>
    <x v="15"/>
    <s v="3 chocolate chip cookies"/>
    <n v="360"/>
    <n v="18"/>
    <n v="52"/>
    <n v="3.5"/>
  </r>
  <r>
    <x v="15"/>
    <s v="8 oz milk"/>
    <n v="150"/>
    <n v="8"/>
    <n v="12"/>
    <n v="8"/>
  </r>
  <r>
    <x v="15"/>
    <s v="2 oz h&amp;h"/>
    <n v="80"/>
    <n v="6"/>
    <n v="2"/>
    <n v="2"/>
  </r>
  <r>
    <x v="15"/>
    <s v=".33 Tbs Starbucks vanilla syrup"/>
    <n v="10"/>
    <n v="0"/>
    <n v="3"/>
    <n v="0"/>
  </r>
  <r>
    <x v="15"/>
    <s v="3 Lindt truffles"/>
    <n v="180"/>
    <n v="17"/>
    <n v="16"/>
    <n v="2"/>
  </r>
  <r>
    <x v="15"/>
    <s v="1/6 eggplant lasagna"/>
    <n v="615"/>
    <n v="33"/>
    <n v="26"/>
    <n v="48"/>
  </r>
  <r>
    <x v="16"/>
    <s v="1 banana"/>
    <n v="105"/>
    <n v="0"/>
    <n v="27"/>
    <n v="1"/>
  </r>
  <r>
    <x v="16"/>
    <s v="1 tangerine"/>
    <n v="47"/>
    <n v="0"/>
    <n v="12"/>
    <n v="0"/>
  </r>
  <r>
    <x v="16"/>
    <s v="1 egg"/>
    <n v="70"/>
    <n v="5"/>
    <n v="0"/>
    <n v="6"/>
  </r>
  <r>
    <x v="16"/>
    <s v="4 oz oatmeal"/>
    <n v="150"/>
    <n v="2.5"/>
    <n v="27"/>
    <n v="5"/>
  </r>
  <r>
    <x v="16"/>
    <s v="4 oz blueberries"/>
    <n v="42.5"/>
    <n v="0"/>
    <n v="10.5"/>
    <n v="0"/>
  </r>
  <r>
    <x v="16"/>
    <s v="1 oz h&amp;h"/>
    <n v="40"/>
    <n v="3"/>
    <n v="1"/>
    <n v="1"/>
  </r>
  <r>
    <x v="16"/>
    <s v="1 Tbs brown sugar"/>
    <n v="45"/>
    <n v="0"/>
    <n v="12"/>
    <n v="0"/>
  </r>
  <r>
    <x v="16"/>
    <s v="3 sugar cubes"/>
    <n v="45"/>
    <n v="0"/>
    <n v="12"/>
    <n v="0"/>
  </r>
  <r>
    <x v="16"/>
    <s v="2 Cadburry eggs"/>
    <n v="340"/>
    <n v="12"/>
    <n v="48"/>
    <n v="2"/>
  </r>
  <r>
    <x v="16"/>
    <s v="12 oz Starbucks flat white"/>
    <n v="170"/>
    <n v="9"/>
    <n v="14"/>
    <n v="9"/>
  </r>
  <r>
    <x v="16"/>
    <s v="4 oz lentils"/>
    <n v="320"/>
    <n v="0"/>
    <n v="58"/>
    <n v="22"/>
  </r>
  <r>
    <x v="16"/>
    <s v="1 oz olive oil"/>
    <n v="240"/>
    <n v="28"/>
    <n v="0"/>
    <n v="0"/>
  </r>
  <r>
    <x v="16"/>
    <s v="1/6 eggplant lasagna"/>
    <n v="615"/>
    <n v="33"/>
    <n v="26"/>
    <n v="48"/>
  </r>
  <r>
    <x v="17"/>
    <s v="2 eggs"/>
    <n v="140"/>
    <n v="10"/>
    <n v="0"/>
    <n v="12"/>
  </r>
  <r>
    <x v="17"/>
    <s v="1 banana"/>
    <n v="105"/>
    <n v="0"/>
    <n v="27"/>
    <n v="1"/>
  </r>
  <r>
    <x v="17"/>
    <s v="4 oz blueberries"/>
    <n v="42.5"/>
    <n v="0"/>
    <n v="10.5"/>
    <n v="0"/>
  </r>
  <r>
    <x v="17"/>
    <s v="8 oz milk"/>
    <n v="150"/>
    <n v="8"/>
    <n v="12"/>
    <n v="8"/>
  </r>
  <r>
    <x v="17"/>
    <s v="20 oz root beer"/>
    <n v="260"/>
    <n v="0"/>
    <n v="75"/>
    <n v="0"/>
  </r>
  <r>
    <x v="17"/>
    <s v="Qdoba chicken quesadilla"/>
    <n v="1000"/>
    <n v="56"/>
    <n v="61"/>
    <n v="63"/>
  </r>
  <r>
    <x v="17"/>
    <s v="2 oz h&amp;h"/>
    <n v="80"/>
    <n v="6"/>
    <n v="2"/>
    <n v="2"/>
  </r>
  <r>
    <x v="17"/>
    <s v="4 oz lentils"/>
    <n v="320"/>
    <n v="0"/>
    <n v="58"/>
    <n v="22"/>
  </r>
  <r>
    <x v="17"/>
    <s v="1 oz olive oil"/>
    <n v="240"/>
    <n v="28"/>
    <n v="0"/>
    <n v="0"/>
  </r>
  <r>
    <x v="17"/>
    <s v="4.25 oz portabella mushroom cap"/>
    <n v="18"/>
    <n v="0"/>
    <n v="3"/>
    <n v="1"/>
  </r>
  <r>
    <x v="17"/>
    <s v="1 Tbs olive oil"/>
    <n v="120"/>
    <n v="14"/>
    <n v="0"/>
    <n v="0"/>
  </r>
  <r>
    <x v="17"/>
    <s v="2 oz feta cheese"/>
    <n v="120"/>
    <n v="8"/>
    <n v="2"/>
    <n v="10"/>
  </r>
  <r>
    <x v="17"/>
    <s v="2 oz spinach"/>
    <n v="13"/>
    <n v="0"/>
    <n v="2"/>
    <n v="1.5"/>
  </r>
  <r>
    <x v="17"/>
    <s v="1/2 head purple cauliflower"/>
    <n v="75"/>
    <n v="0"/>
    <n v="15"/>
    <n v="6"/>
  </r>
  <r>
    <x v="17"/>
    <s v="1/2 head orange cauliflower"/>
    <n v="75"/>
    <n v="0"/>
    <n v="15"/>
    <n v="6"/>
  </r>
  <r>
    <x v="17"/>
    <s v="1/2 broccoli"/>
    <n v="75"/>
    <n v="1.5"/>
    <n v="15"/>
    <n v="6"/>
  </r>
  <r>
    <x v="17"/>
    <s v="1 oz olive oil"/>
    <n v="240"/>
    <n v="28"/>
    <n v="0"/>
    <n v="0"/>
  </r>
  <r>
    <x v="17"/>
    <s v="1 popsicle"/>
    <n v="40"/>
    <n v="0"/>
    <n v="10"/>
    <n v="0"/>
  </r>
  <r>
    <x v="18"/>
    <s v="2 eggs"/>
    <n v="140"/>
    <n v="10"/>
    <n v="0"/>
    <n v="12"/>
  </r>
  <r>
    <x v="18"/>
    <s v="1 medium honeycrisp"/>
    <n v="72"/>
    <n v="0"/>
    <n v="10"/>
    <n v="0"/>
  </r>
  <r>
    <x v="18"/>
    <s v="12 oz coffee"/>
    <n v="7.5"/>
    <n v="0"/>
    <n v="0"/>
    <n v="0"/>
  </r>
  <r>
    <x v="18"/>
    <s v="4 oz h&amp;h"/>
    <n v="160"/>
    <n v="12"/>
    <n v="4"/>
    <n v="4"/>
  </r>
  <r>
    <x v="18"/>
    <s v=".5 banana"/>
    <n v="55"/>
    <n v="0"/>
    <n v="13.5"/>
    <n v="0"/>
  </r>
  <r>
    <x v="18"/>
    <s v="9 mini cadburry eggs"/>
    <n v="150"/>
    <n v="6"/>
    <n v="23"/>
    <n v="2"/>
  </r>
  <r>
    <x v="18"/>
    <s v="6 oatmeal craisin cookies"/>
    <n v="976"/>
    <n v="54"/>
    <n v="108"/>
    <n v="15"/>
  </r>
  <r>
    <x v="18"/>
    <s v="4 oz lentils"/>
    <n v="320"/>
    <n v="0"/>
    <n v="58"/>
    <n v="22"/>
  </r>
  <r>
    <x v="18"/>
    <s v="1 oz olive oil"/>
    <n v="240"/>
    <n v="28"/>
    <n v="0"/>
    <n v="0"/>
  </r>
  <r>
    <x v="18"/>
    <s v="4 oz salt &amp; vinegar chips"/>
    <n v="560"/>
    <n v="36"/>
    <n v="60"/>
    <n v="8"/>
  </r>
  <r>
    <x v="18"/>
    <s v="9 mini cadburry eggs"/>
    <n v="150"/>
    <n v="6"/>
    <n v="23"/>
    <n v="2"/>
  </r>
  <r>
    <x v="19"/>
    <s v="8 oz milk"/>
    <n v="150"/>
    <n v="8"/>
    <n v="12"/>
    <n v="8"/>
  </r>
  <r>
    <x v="19"/>
    <s v="4 oz oatmeal"/>
    <n v="150"/>
    <n v="2.5"/>
    <n v="27"/>
    <n v="5"/>
  </r>
  <r>
    <x v="19"/>
    <s v="4 oz blueberries"/>
    <n v="42.5"/>
    <n v="0"/>
    <n v="10.5"/>
    <n v="0"/>
  </r>
  <r>
    <x v="19"/>
    <s v="5 oz blueberries"/>
    <n v="200"/>
    <n v="15"/>
    <n v="5"/>
    <n v="5"/>
  </r>
  <r>
    <x v="19"/>
    <s v="1 Tbs brown sugar"/>
    <n v="45"/>
    <n v="0"/>
    <n v="12"/>
    <n v="0"/>
  </r>
  <r>
    <x v="19"/>
    <s v="1 egg"/>
    <n v="70"/>
    <n v="5"/>
    <n v="0"/>
    <n v="6"/>
  </r>
  <r>
    <x v="19"/>
    <s v="12 oz coffee"/>
    <n v="7.5"/>
    <n v="0"/>
    <n v="0"/>
    <n v="0"/>
  </r>
  <r>
    <x v="19"/>
    <s v="3 oatmeal craisin cookies"/>
    <n v="488"/>
    <n v="27"/>
    <n v="54"/>
    <n v="7.5"/>
  </r>
  <r>
    <x v="19"/>
    <s v="2 cups chicken noodle soup"/>
    <n v="431"/>
    <n v="12"/>
    <n v="33"/>
    <n v="45"/>
  </r>
  <r>
    <x v="19"/>
    <s v="2 buns"/>
    <n v="150"/>
    <n v="4"/>
    <n v="25"/>
    <n v="4"/>
  </r>
  <r>
    <x v="19"/>
    <s v="1/6 eggplant lasagna"/>
    <n v="615"/>
    <n v="33"/>
    <n v="26"/>
    <n v="48"/>
  </r>
  <r>
    <x v="19"/>
    <s v="2 inch Ocean City blondie"/>
    <n v="160"/>
    <n v="21"/>
    <n v="7"/>
    <n v="1"/>
  </r>
  <r>
    <x v="20"/>
    <s v="1 egg"/>
    <n v="70"/>
    <n v="5"/>
    <n v="0"/>
    <n v="6"/>
  </r>
  <r>
    <x v="20"/>
    <s v="4 oz milk"/>
    <n v="75"/>
    <n v="4"/>
    <n v="6"/>
    <n v="4"/>
  </r>
  <r>
    <x v="20"/>
    <s v="4 oz oatmeal"/>
    <n v="150"/>
    <n v="2.5"/>
    <n v="27"/>
    <n v="5"/>
  </r>
  <r>
    <x v="20"/>
    <s v="2 oz craisins"/>
    <n v="130"/>
    <n v="0"/>
    <n v="33"/>
    <n v="0"/>
  </r>
  <r>
    <x v="20"/>
    <s v="1 oz h&amp;h"/>
    <n v="40"/>
    <n v="3"/>
    <n v="1"/>
    <n v="1"/>
  </r>
  <r>
    <x v="20"/>
    <s v="12 oz coffee"/>
    <n v="7.5"/>
    <n v="0"/>
    <n v="0"/>
    <n v="0"/>
  </r>
  <r>
    <x v="20"/>
    <s v="4 oz milk"/>
    <n v="75"/>
    <n v="4"/>
    <n v="6"/>
    <n v="4"/>
  </r>
  <r>
    <x v="20"/>
    <s v="2 oz lentils"/>
    <n v="160"/>
    <n v="0"/>
    <n v="29"/>
    <n v="11"/>
  </r>
  <r>
    <x v="20"/>
    <s v="1 oz olive oil"/>
    <n v="240"/>
    <n v="28"/>
    <n v="0"/>
    <n v="0"/>
  </r>
  <r>
    <x v="20"/>
    <s v="4 oatmeal craisin cookies"/>
    <n v="650"/>
    <n v="36"/>
    <n v="72"/>
    <n v="10"/>
  </r>
  <r>
    <x v="20"/>
    <s v="4 oz jalapeno chips"/>
    <n v="600"/>
    <n v="36"/>
    <n v="60"/>
    <n v="8"/>
  </r>
  <r>
    <x v="20"/>
    <s v="21 mini cadbury eggs"/>
    <n v="450"/>
    <n v="14"/>
    <n v="54"/>
    <n v="5"/>
  </r>
  <r>
    <x v="20"/>
    <s v="9 oz carrots"/>
    <n v="90"/>
    <n v="0"/>
    <n v="21"/>
    <n v="0"/>
  </r>
  <r>
    <x v="20"/>
    <s v="8 oz milk"/>
    <n v="150"/>
    <n v="8"/>
    <n v="12"/>
    <n v="8"/>
  </r>
  <r>
    <x v="20"/>
    <s v="1 bell pepper"/>
    <n v="46"/>
    <n v="0"/>
    <n v="9"/>
    <n v="2"/>
  </r>
  <r>
    <x v="20"/>
    <s v="1.3 oz chicken breast"/>
    <n v="45"/>
    <n v="1"/>
    <n v="0"/>
    <n v="7"/>
  </r>
  <r>
    <x v="20"/>
    <s v="1.5 oz carrots"/>
    <n v="15"/>
    <n v="0"/>
    <n v="3.5"/>
    <n v="0"/>
  </r>
  <r>
    <x v="20"/>
    <s v="21 g snap peas"/>
    <n v="9"/>
    <n v="0"/>
    <n v="1.5"/>
    <n v="0"/>
  </r>
  <r>
    <x v="20"/>
    <s v="1/2 jalapeno"/>
    <n v="2"/>
    <n v="0"/>
    <n v="0"/>
    <n v="0"/>
  </r>
  <r>
    <x v="20"/>
    <s v="2 oz white rice"/>
    <n v="160"/>
    <n v="0"/>
    <n v="36"/>
    <n v="3"/>
  </r>
  <r>
    <x v="20"/>
    <s v="1 Tbs olive oil"/>
    <n v="120"/>
    <n v="14"/>
    <n v="0"/>
    <n v="0"/>
  </r>
  <r>
    <x v="21"/>
    <s v="1 egg"/>
    <n v="70"/>
    <n v="5"/>
    <n v="0"/>
    <n v="6"/>
  </r>
  <r>
    <x v="21"/>
    <s v="1 banana"/>
    <n v="105"/>
    <n v="0"/>
    <n v="27"/>
    <n v="1"/>
  </r>
  <r>
    <x v="21"/>
    <s v="1 tangerine"/>
    <n v="47"/>
    <n v="0"/>
    <n v="12"/>
    <n v="0"/>
  </r>
  <r>
    <x v="21"/>
    <s v="2 oz dark chocolate"/>
    <n v="280"/>
    <n v="16"/>
    <n v="36"/>
    <n v="2"/>
  </r>
  <r>
    <x v="21"/>
    <s v="4 oz French lentils"/>
    <n v="320"/>
    <n v="0"/>
    <n v="58"/>
    <n v="24"/>
  </r>
  <r>
    <x v="21"/>
    <s v="1 oz olive oil"/>
    <n v="240"/>
    <n v="28"/>
    <n v="0"/>
    <n v="0"/>
  </r>
  <r>
    <x v="21"/>
    <s v="4 oatmeal craisin cookies"/>
    <n v="650"/>
    <n v="36"/>
    <n v="72"/>
    <n v="19"/>
  </r>
  <r>
    <x v="21"/>
    <s v="12 oz coffee"/>
    <n v="7.5"/>
    <n v="0"/>
    <n v="0"/>
    <n v="0"/>
  </r>
  <r>
    <x v="21"/>
    <s v="4 oz milk"/>
    <n v="75"/>
    <n v="4"/>
    <n v="6"/>
    <n v="4"/>
  </r>
  <r>
    <x v="21"/>
    <s v="2 peanut butter patty cookies"/>
    <n v="130"/>
    <n v="7"/>
    <n v="15"/>
    <n v="2"/>
  </r>
  <r>
    <x v="21"/>
    <s v="1 zucchini"/>
    <n v="54"/>
    <n v="1"/>
    <n v="7"/>
    <n v="3"/>
  </r>
  <r>
    <x v="21"/>
    <s v="8 oz chicken  "/>
    <n v="260"/>
    <n v="8"/>
    <n v="0"/>
    <n v="44"/>
  </r>
  <r>
    <x v="21"/>
    <s v="1.25 oz parmesan"/>
    <n v="137.5"/>
    <n v="10"/>
    <n v="0"/>
    <n v="11.5"/>
  </r>
  <r>
    <x v="21"/>
    <s v="4 oz Bertolli 4-cheese rose sauce"/>
    <n v="220"/>
    <n v="20"/>
    <n v="8"/>
    <n v="4"/>
  </r>
  <r>
    <x v="22"/>
    <s v="1 banana"/>
    <n v="105"/>
    <n v="0"/>
    <n v="27"/>
    <n v="1"/>
  </r>
  <r>
    <x v="22"/>
    <s v="5.3 oz Siggi's vanilla yogurt"/>
    <n v="110"/>
    <n v="0"/>
    <n v="12"/>
    <n v="15"/>
  </r>
  <r>
    <x v="22"/>
    <s v="12 oz Starbucks latte"/>
    <n v="150"/>
    <n v="6"/>
    <n v="15"/>
    <n v="10"/>
  </r>
  <r>
    <x v="22"/>
    <s v="Partial Starbucks Turkey Box"/>
    <n v="250"/>
    <n v="10"/>
    <n v="25"/>
    <n v="17.5"/>
  </r>
  <r>
    <x v="22"/>
    <s v="4 oz French lentils"/>
    <n v="320"/>
    <n v="0"/>
    <n v="58"/>
    <n v="24"/>
  </r>
  <r>
    <x v="22"/>
    <s v="1.5 oz olive oil"/>
    <n v="360"/>
    <n v="42"/>
    <n v="0"/>
    <n v="0"/>
  </r>
  <r>
    <x v="22"/>
    <s v="85 g snap peas"/>
    <n v="35"/>
    <n v="0"/>
    <n v="6"/>
    <n v="2"/>
  </r>
  <r>
    <x v="22"/>
    <s v="4 oz spinach"/>
    <n v="26"/>
    <n v="0"/>
    <n v="4"/>
    <n v="3"/>
  </r>
  <r>
    <x v="22"/>
    <s v="12 oz coffee"/>
    <n v="7.5"/>
    <n v="0"/>
    <n v="0"/>
    <n v="0"/>
  </r>
  <r>
    <x v="22"/>
    <s v="8 oz milk"/>
    <n v="150"/>
    <n v="8"/>
    <n v="12"/>
    <n v="8"/>
  </r>
  <r>
    <x v="22"/>
    <s v="1 oz sharp cheddar"/>
    <n v="120"/>
    <n v="10"/>
    <n v="1"/>
    <n v="6"/>
  </r>
  <r>
    <x v="22"/>
    <s v="1 bell pepper"/>
    <n v="46"/>
    <n v="0"/>
    <n v="9"/>
    <n v="2"/>
  </r>
  <r>
    <x v="22"/>
    <s v="1.3 oz chicken breast"/>
    <n v="45"/>
    <n v="1"/>
    <n v="0"/>
    <n v="7"/>
  </r>
  <r>
    <x v="22"/>
    <s v="1/8 zucchini"/>
    <n v="6.5"/>
    <n v="0"/>
    <n v="1"/>
    <n v="0"/>
  </r>
  <r>
    <x v="22"/>
    <s v="1.5 oz carrots"/>
    <n v="15"/>
    <n v="0"/>
    <n v="3.5"/>
    <n v="0"/>
  </r>
  <r>
    <x v="22"/>
    <s v="21 g snap peas"/>
    <n v="9"/>
    <n v="0"/>
    <n v="1.5"/>
    <n v="0"/>
  </r>
  <r>
    <x v="22"/>
    <s v="1/2 jalapeno"/>
    <n v="2"/>
    <n v="0"/>
    <n v="0"/>
    <n v="0"/>
  </r>
  <r>
    <x v="22"/>
    <s v="2 oz white rice"/>
    <n v="160"/>
    <n v="0"/>
    <n v="36"/>
    <n v="3"/>
  </r>
  <r>
    <x v="22"/>
    <s v="1 Tbs olive oil"/>
    <n v="120"/>
    <n v="14"/>
    <n v="0"/>
    <n v="0"/>
  </r>
  <r>
    <x v="22"/>
    <s v="1 oz h&amp;h"/>
    <n v="40"/>
    <n v="3"/>
    <n v="1"/>
    <n v="1"/>
  </r>
  <r>
    <x v="22"/>
    <s v="8 oz milk"/>
    <n v="150"/>
    <n v="8"/>
    <n v="12"/>
    <n v="8"/>
  </r>
  <r>
    <x v="23"/>
    <s v="4 oz oatmeal"/>
    <n v="150"/>
    <n v="2.5"/>
    <n v="27"/>
    <n v="5"/>
  </r>
  <r>
    <x v="23"/>
    <s v="2 oz craisins"/>
    <n v="130"/>
    <n v="0"/>
    <n v="33"/>
    <n v="0"/>
  </r>
  <r>
    <x v="23"/>
    <s v="1 oz h&amp;h"/>
    <n v="40"/>
    <n v="3"/>
    <n v="1"/>
    <n v="1"/>
  </r>
  <r>
    <x v="23"/>
    <s v="2 eggs"/>
    <n v="140"/>
    <n v="10"/>
    <n v="0"/>
    <n v="12"/>
  </r>
  <r>
    <x v="23"/>
    <s v="1 Tbs olive oil"/>
    <n v="120"/>
    <n v="14"/>
    <n v="0"/>
    <n v="0"/>
  </r>
  <r>
    <x v="23"/>
    <s v="3 sugar cubes"/>
    <n v="45"/>
    <n v="0"/>
    <n v="12"/>
    <n v="0"/>
  </r>
  <r>
    <x v="23"/>
    <s v="3 oatmeal craisin cookies"/>
    <n v="488"/>
    <n v="27"/>
    <n v="54"/>
    <n v="7.5"/>
  </r>
  <r>
    <x v="23"/>
    <s v="1 chocolate chip cookie"/>
    <n v="120"/>
    <n v="6"/>
    <n v="17.5"/>
    <n v="1.5"/>
  </r>
  <r>
    <x v="23"/>
    <s v="4 oz French lentils"/>
    <n v="320"/>
    <n v="0"/>
    <n v="58"/>
    <n v="24"/>
  </r>
  <r>
    <x v="23"/>
    <s v="1.5 oz olive oil"/>
    <n v="360"/>
    <n v="42"/>
    <n v="0"/>
    <n v="0"/>
  </r>
  <r>
    <x v="23"/>
    <s v="58 g snap peas"/>
    <n v="24"/>
    <n v="0"/>
    <n v="4.5"/>
    <n v="1.5"/>
  </r>
  <r>
    <x v="23"/>
    <s v="56 g spinach"/>
    <n v="13"/>
    <n v="0"/>
    <n v="2"/>
    <n v="1.5"/>
  </r>
  <r>
    <x v="23"/>
    <s v="1 medium honeycrisp"/>
    <n v="72"/>
    <n v="0"/>
    <n v="10"/>
    <n v="0"/>
  </r>
  <r>
    <x v="23"/>
    <s v="1.5 oz provolone"/>
    <n v="150"/>
    <n v="10.5"/>
    <n v="1.5"/>
    <n v="10.5"/>
  </r>
  <r>
    <x v="23"/>
    <s v="2 oz cheddar"/>
    <n v="240"/>
    <n v="20"/>
    <n v="2"/>
    <n v="12"/>
  </r>
  <r>
    <x v="23"/>
    <s v="3 Lindt truffles"/>
    <n v="180"/>
    <n v="17"/>
    <n v="16"/>
    <n v="2"/>
  </r>
  <r>
    <x v="23"/>
    <s v="1 Target lollipop"/>
    <n v="90"/>
    <n v="0"/>
    <n v="23"/>
    <n v="0"/>
  </r>
  <r>
    <x v="23"/>
    <s v="1/2 medium spaghetti squash"/>
    <n v="40"/>
    <n v="0"/>
    <n v="10"/>
    <n v="1"/>
  </r>
  <r>
    <x v="23"/>
    <s v="1 oz cheddar"/>
    <n v="120"/>
    <n v="10"/>
    <n v="1"/>
    <n v="6"/>
  </r>
  <r>
    <x v="23"/>
    <s v="1/2 jalapeno"/>
    <n v="2"/>
    <n v="0"/>
    <n v="0"/>
    <n v="0"/>
  </r>
  <r>
    <x v="23"/>
    <s v="6 oz Bertolli 5-Cheese Sauce"/>
    <n v="113"/>
    <n v="5"/>
    <n v="11"/>
    <n v="5"/>
  </r>
  <r>
    <x v="23"/>
    <s v="1.3 oz chicken breast"/>
    <n v="45"/>
    <n v="1"/>
    <n v="0"/>
    <n v="7"/>
  </r>
  <r>
    <x v="24"/>
    <s v="2 eggs"/>
    <n v="140"/>
    <n v="10"/>
    <n v="0"/>
    <n v="12"/>
  </r>
  <r>
    <x v="24"/>
    <s v="8 oz milk"/>
    <n v="150"/>
    <n v="8"/>
    <n v="12"/>
    <n v="8"/>
  </r>
  <r>
    <x v="24"/>
    <s v="4 oz h&amp;h"/>
    <n v="160"/>
    <n v="12"/>
    <n v="4"/>
    <n v="4"/>
  </r>
  <r>
    <x v="24"/>
    <s v="4 oz French lentils"/>
    <n v="320"/>
    <n v="0"/>
    <n v="58"/>
    <n v="24"/>
  </r>
  <r>
    <x v="24"/>
    <s v="1 oz olive oil"/>
    <n v="240"/>
    <n v="28"/>
    <n v="0"/>
    <n v="0"/>
  </r>
  <r>
    <x v="24"/>
    <s v="3 raspberry scones"/>
    <n v="480"/>
    <n v="15"/>
    <n v="72"/>
    <n v="9"/>
  </r>
  <r>
    <x v="24"/>
    <s v="1 mini bag of popcorn"/>
    <n v="210"/>
    <n v="14"/>
    <n v="21"/>
    <n v="3"/>
  </r>
  <r>
    <x v="24"/>
    <s v="1 raspberry scone"/>
    <n v="160"/>
    <n v="5"/>
    <n v="24"/>
    <n v="3"/>
  </r>
  <r>
    <x v="24"/>
    <s v="8 oz milk"/>
    <n v="150"/>
    <n v="8"/>
    <n v="12"/>
    <n v="8"/>
  </r>
  <r>
    <x v="24"/>
    <s v=".5 medium spaghetti squash"/>
    <n v="40"/>
    <n v="0"/>
    <n v="10"/>
    <n v="1"/>
  </r>
  <r>
    <x v="24"/>
    <s v="1 oz cheddar"/>
    <n v="120"/>
    <n v="10"/>
    <n v="1"/>
    <n v="6"/>
  </r>
  <r>
    <x v="24"/>
    <s v=".5 jalapeno"/>
    <n v="2"/>
    <n v="0"/>
    <n v="0"/>
    <n v="0"/>
  </r>
  <r>
    <x v="24"/>
    <s v="6 oz Bertolli 5-Cheese Sauce"/>
    <n v="113"/>
    <n v="5"/>
    <n v="11"/>
    <n v="5"/>
  </r>
  <r>
    <x v="24"/>
    <s v="1.3 oz chicken breast"/>
    <n v="45"/>
    <n v="1"/>
    <n v="0"/>
    <n v="7"/>
  </r>
  <r>
    <x v="25"/>
    <s v="2 eggs"/>
    <n v="140"/>
    <n v="10"/>
    <n v="0"/>
    <n v="12"/>
  </r>
  <r>
    <x v="25"/>
    <s v="2 raspberry scones"/>
    <n v="320"/>
    <n v="10"/>
    <n v="28"/>
    <n v="6"/>
  </r>
  <r>
    <x v="25"/>
    <s v="1 medium honeycrisp"/>
    <n v="70"/>
    <n v="0"/>
    <n v="10"/>
    <n v="0"/>
  </r>
  <r>
    <x v="25"/>
    <s v=".25 tofu curry"/>
    <n v="395"/>
    <n v="9"/>
    <n v="64"/>
    <n v="11"/>
  </r>
  <r>
    <x v="25"/>
    <s v="12 oz coffee"/>
    <n v="7.5"/>
    <n v="0"/>
    <n v="0"/>
    <n v="0"/>
  </r>
  <r>
    <x v="25"/>
    <s v="4 oz h&amp;h"/>
    <n v="160"/>
    <n v="12"/>
    <n v="4"/>
    <n v="4"/>
  </r>
  <r>
    <x v="25"/>
    <s v="1 Tbs Starbucks Vanilla Syrup"/>
    <n v="40"/>
    <n v="0"/>
    <n v="10"/>
    <n v="0"/>
  </r>
  <r>
    <x v="25"/>
    <s v="1.5 brownies"/>
    <n v="750"/>
    <n v="33"/>
    <n v="101"/>
    <n v="8.5"/>
  </r>
  <r>
    <x v="25"/>
    <s v="8 oz milk"/>
    <n v="150"/>
    <n v="8"/>
    <n v="12"/>
    <n v="8"/>
  </r>
  <r>
    <x v="25"/>
    <s v="1 bell pepper"/>
    <n v="45"/>
    <n v="0"/>
    <n v="9"/>
    <n v="2"/>
  </r>
  <r>
    <x v="25"/>
    <s v="1.3 oz chicken breast"/>
    <n v="45"/>
    <n v="1"/>
    <n v="0"/>
    <n v="7"/>
  </r>
  <r>
    <x v="25"/>
    <s v=".125 zucchini"/>
    <n v="6.5"/>
    <n v="0"/>
    <n v="1"/>
    <n v="0"/>
  </r>
  <r>
    <x v="25"/>
    <s v="1.5 oz carrots"/>
    <n v="15"/>
    <n v="0"/>
    <n v="3.5"/>
    <n v="0"/>
  </r>
  <r>
    <x v="25"/>
    <s v="21 g snap peas"/>
    <n v="9"/>
    <n v="0"/>
    <n v="1.5"/>
    <n v="0"/>
  </r>
  <r>
    <x v="25"/>
    <s v=".5 jalapeno"/>
    <n v="2"/>
    <n v="0"/>
    <n v="0"/>
    <n v="0"/>
  </r>
  <r>
    <x v="25"/>
    <s v="1 Tbs olive oil"/>
    <n v="120"/>
    <n v="14"/>
    <n v="0"/>
    <n v="0"/>
  </r>
  <r>
    <x v="25"/>
    <s v="2 oz white rice"/>
    <n v="160"/>
    <n v="0"/>
    <n v="36"/>
    <n v="3"/>
  </r>
  <r>
    <x v="26"/>
    <s v="2 eggs"/>
    <n v="140"/>
    <n v="10"/>
    <n v="0"/>
    <n v="12"/>
  </r>
  <r>
    <x v="26"/>
    <s v="8 oz milk"/>
    <n v="150"/>
    <n v="8"/>
    <n v="12"/>
    <n v="8"/>
  </r>
  <r>
    <x v="26"/>
    <s v="4 oz oatmeal"/>
    <n v="150"/>
    <n v="2.5"/>
    <n v="27"/>
    <n v="5"/>
  </r>
  <r>
    <x v="26"/>
    <s v="1 oz h&amp;h"/>
    <n v="40"/>
    <n v="3"/>
    <n v="1"/>
    <n v="1"/>
  </r>
  <r>
    <x v="26"/>
    <s v="2 oz craisins"/>
    <n v="130"/>
    <n v="0"/>
    <n v="33"/>
    <n v="0"/>
  </r>
  <r>
    <x v="26"/>
    <s v="12 oz coffee"/>
    <n v="7.5"/>
    <n v="0"/>
    <n v="0"/>
    <n v="0"/>
  </r>
  <r>
    <x v="26"/>
    <s v="4 oz French lentils"/>
    <n v="320"/>
    <n v="0"/>
    <n v="58"/>
    <n v="24"/>
  </r>
  <r>
    <x v="26"/>
    <s v="1 oz olive oil"/>
    <n v="320"/>
    <n v="28"/>
    <n v="0"/>
    <n v="0"/>
  </r>
  <r>
    <x v="26"/>
    <s v="1 raspberry scone"/>
    <n v="160"/>
    <n v="5"/>
    <n v="24"/>
    <n v="3"/>
  </r>
  <r>
    <x v="26"/>
    <s v="8 oz milk"/>
    <n v="150"/>
    <n v="8"/>
    <n v="12"/>
    <n v="8"/>
  </r>
  <r>
    <x v="26"/>
    <s v="4 oz white rice"/>
    <n v="320"/>
    <n v="0"/>
    <n v="72"/>
    <n v="6"/>
  </r>
  <r>
    <x v="26"/>
    <s v="1/4 tofu curry"/>
    <n v="235"/>
    <n v="9"/>
    <n v="28"/>
    <n v="8"/>
  </r>
  <r>
    <x v="26"/>
    <s v="8 oz milk"/>
    <n v="50"/>
    <n v="8"/>
    <n v="12"/>
    <n v="8"/>
  </r>
  <r>
    <x v="26"/>
    <s v="1.25 Tbs Starbucks Cocoa"/>
    <n v="120"/>
    <n v="2"/>
    <n v="22"/>
    <n v="2"/>
  </r>
  <r>
    <x v="27"/>
    <s v="1 egg"/>
    <n v="70"/>
    <n v="5"/>
    <n v="0"/>
    <n v="6"/>
  </r>
  <r>
    <x v="27"/>
    <s v="5.3 oz Siggi's vanilla yogurt"/>
    <n v="110"/>
    <n v="0"/>
    <n v="12"/>
    <n v="15"/>
  </r>
  <r>
    <x v="27"/>
    <s v="12 oz Starbucks latte"/>
    <n v="150"/>
    <n v="6"/>
    <n v="15"/>
    <n v="10"/>
  </r>
  <r>
    <x v="27"/>
    <s v="2 eggs"/>
    <n v="140"/>
    <n v="10"/>
    <n v="0"/>
    <n v="12"/>
  </r>
  <r>
    <x v="27"/>
    <s v="2 oz h&amp;h"/>
    <n v="80"/>
    <n v="6"/>
    <n v="2"/>
    <n v="2"/>
  </r>
  <r>
    <x v="27"/>
    <s v="6 oz Q Ginger Ale"/>
    <n v="50"/>
    <n v="0"/>
    <n v="12"/>
    <n v="0"/>
  </r>
  <r>
    <x v="27"/>
    <s v="5 lemon poppy scones"/>
    <n v="800"/>
    <n v="25"/>
    <n v="125"/>
    <n v="15"/>
  </r>
  <r>
    <x v="27"/>
    <s v="1/4 tofu curry"/>
    <n v="495"/>
    <n v="29.5"/>
    <n v="121"/>
    <n v="15"/>
  </r>
  <r>
    <x v="27"/>
    <s v="4 oz white rice"/>
    <n v="320"/>
    <n v="0"/>
    <n v="72"/>
    <n v="6"/>
  </r>
  <r>
    <x v="27"/>
    <s v="1 banana"/>
    <n v="105"/>
    <n v="0"/>
    <n v="27"/>
    <n v="1"/>
  </r>
  <r>
    <x v="28"/>
    <s v="1 egg"/>
    <n v="70"/>
    <n v="5"/>
    <n v="0"/>
    <n v="6"/>
  </r>
  <r>
    <x v="28"/>
    <s v="1 banana"/>
    <n v="105"/>
    <n v="0"/>
    <n v="27"/>
    <n v="1"/>
  </r>
  <r>
    <x v="28"/>
    <s v="2 lemon poppy scones"/>
    <n v="320"/>
    <n v="10"/>
    <n v="50"/>
    <n v="6"/>
  </r>
  <r>
    <x v="28"/>
    <s v="12 oz coffee"/>
    <n v="7.5"/>
    <n v="0"/>
    <n v="0"/>
    <n v="0"/>
  </r>
  <r>
    <x v="28"/>
    <s v="4 oz h&amp;h"/>
    <n v="160"/>
    <n v="12"/>
    <n v="4"/>
    <n v="4"/>
  </r>
  <r>
    <x v="28"/>
    <s v="4 oz blueberries"/>
    <n v="42.5"/>
    <n v="0"/>
    <n v="10.5"/>
    <n v="0"/>
  </r>
  <r>
    <x v="28"/>
    <s v=".5 acorn squash"/>
    <n v="85"/>
    <n v="0"/>
    <n v="22.5"/>
    <n v="1.5"/>
  </r>
  <r>
    <x v="28"/>
    <s v="2 eggs"/>
    <n v="140"/>
    <n v="10"/>
    <n v="0"/>
    <n v="12"/>
  </r>
  <r>
    <x v="28"/>
    <s v=".5 Tbs butter"/>
    <n v="50"/>
    <n v="5.5"/>
    <n v="0"/>
    <n v="0"/>
  </r>
  <r>
    <x v="28"/>
    <s v="1/4 tofu curry"/>
    <n v="495"/>
    <n v="29.5"/>
    <n v="121"/>
    <n v="15"/>
  </r>
  <r>
    <x v="28"/>
    <s v="4 oz white rice"/>
    <n v="320"/>
    <n v="0"/>
    <n v="72"/>
    <n v="6"/>
  </r>
  <r>
    <x v="28"/>
    <s v="1 lemon poppy scone"/>
    <n v="160"/>
    <n v="5"/>
    <n v="25"/>
    <n v="3"/>
  </r>
  <r>
    <x v="28"/>
    <s v="8 oz milk"/>
    <n v="150"/>
    <n v="8"/>
    <n v="12"/>
    <n v="8"/>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n v="2785"/>
    <n v="166.5"/>
    <n v="221.67000000000002"/>
    <n v="82"/>
  </r>
  <r>
    <n v="3385.5"/>
    <n v="78.5"/>
    <n v="408.5"/>
    <n v="173"/>
  </r>
  <r>
    <n v="2595"/>
    <n v="120.5"/>
    <n v="268.17"/>
    <n v="115"/>
  </r>
  <r>
    <n v="2122.5"/>
    <n v="62.5"/>
    <n v="202.5"/>
    <n v="120"/>
  </r>
  <r>
    <n v="3511"/>
    <n v="116.5"/>
    <n v="416"/>
    <n v="145"/>
  </r>
  <r>
    <n v="3494"/>
    <n v="130"/>
    <n v="326.5"/>
    <n v="143"/>
  </r>
  <r>
    <n v="2552"/>
    <n v="124.7"/>
    <n v="243"/>
    <n v="111"/>
  </r>
  <r>
    <n v="1797.5"/>
    <n v="61.5"/>
    <n v="234"/>
    <n v="75"/>
  </r>
  <r>
    <n v="2979.5"/>
    <n v="155.5"/>
    <n v="315.5"/>
    <n v="78.5"/>
  </r>
  <r>
    <n v="2783"/>
    <n v="119"/>
    <n v="338"/>
    <n v="73"/>
  </r>
  <r>
    <n v="2617.5"/>
    <n v="121.25"/>
    <n v="304"/>
    <n v="53.17"/>
  </r>
  <r>
    <n v="3424"/>
    <n v="155.5"/>
    <n v="372"/>
    <n v="122.33"/>
  </r>
  <r>
    <n v="2438.5"/>
    <n v="110"/>
    <n v="263"/>
    <n v="103.67"/>
  </r>
  <r>
    <n v="2591"/>
    <n v="124"/>
    <n v="275.5"/>
    <n v="100.25"/>
  </r>
  <r>
    <n v="2154"/>
    <n v="123.5"/>
    <n v="217"/>
    <n v="60"/>
  </r>
  <r>
    <n v="3099"/>
    <n v="152"/>
    <n v="318.5"/>
    <n v="128"/>
  </r>
  <r>
    <n v="2229.5"/>
    <n v="92.5"/>
    <n v="247.5"/>
    <n v="94"/>
  </r>
  <r>
    <n v="3113.5"/>
    <n v="159.5"/>
    <n v="307.5"/>
    <n v="138.5"/>
  </r>
  <r>
    <n v="2830.5"/>
    <n v="152"/>
    <n v="299.5"/>
    <n v="65"/>
  </r>
  <r>
    <n v="2509"/>
    <n v="127.5"/>
    <n v="211.5"/>
    <n v="129.5"/>
  </r>
  <r>
    <n v="3284.5"/>
    <n v="155.5"/>
    <n v="371"/>
    <n v="74"/>
  </r>
  <r>
    <n v="2596"/>
    <n v="135"/>
    <n v="241"/>
    <n v="120.5"/>
  </r>
  <r>
    <n v="2227"/>
    <n v="102"/>
    <n v="224"/>
    <n v="107.5"/>
  </r>
  <r>
    <n v="3002"/>
    <n v="168"/>
    <n v="283.5"/>
    <n v="97.5"/>
  </r>
  <r>
    <n v="2330"/>
    <n v="116"/>
    <n v="225"/>
    <n v="90"/>
  </r>
  <r>
    <n v="2435"/>
    <n v="97"/>
    <n v="280"/>
    <n v="61.5"/>
  </r>
  <r>
    <n v="2292.5"/>
    <n v="83.5"/>
    <n v="301"/>
    <n v="85"/>
  </r>
  <r>
    <n v="2320"/>
    <n v="81.5"/>
    <n v="386"/>
    <n v="82"/>
  </r>
  <r>
    <n v="2105"/>
    <n v="85"/>
    <n v="344"/>
    <n v="6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0570950-4ED2-4D2E-947B-E27314191CFF}" name="PivotTable4" cacheId="0" applyNumberFormats="0" applyBorderFormats="0" applyFontFormats="0" applyPatternFormats="0" applyAlignmentFormats="0" applyWidthHeightFormats="1" dataCaption="Values" updatedVersion="6" minRefreshableVersion="3" rowGrandTotals="0" colGrandTotals="0" itemPrintTitles="1" createdVersion="6" indent="0" showHeaders="0" outline="1" outlineData="1" multipleFieldFilters="0">
  <location ref="N1:R7" firstHeaderRow="0" firstDataRow="1" firstDataCol="1"/>
  <pivotFields count="12">
    <pivotField axis="axisRow" numFmtId="166" showAll="0">
      <items count="8">
        <item x="0"/>
        <item x="1"/>
        <item x="2"/>
        <item x="3"/>
        <item x="4"/>
        <item x="5"/>
        <item m="1" x="6"/>
        <item t="default"/>
      </items>
    </pivotField>
    <pivotField dataField="1" numFmtId="2" showAll="0"/>
    <pivotField numFmtId="2" showAll="0"/>
    <pivotField numFmtId="2" showAll="0"/>
    <pivotField dataField="1" numFmtId="2" showAll="0"/>
    <pivotField showAll="0"/>
    <pivotField dataField="1" numFmtId="2" showAll="0"/>
    <pivotField showAll="0"/>
    <pivotField dataField="1" numFmtId="10" showAll="0"/>
    <pivotField showAll="0"/>
    <pivotField numFmtId="2" showAll="0"/>
    <pivotField numFmtId="1" showAll="0"/>
  </pivotFields>
  <rowFields count="1">
    <field x="0"/>
  </rowFields>
  <rowItems count="6">
    <i>
      <x/>
    </i>
    <i>
      <x v="1"/>
    </i>
    <i>
      <x v="2"/>
    </i>
    <i>
      <x v="3"/>
    </i>
    <i>
      <x v="4"/>
    </i>
    <i>
      <x v="5"/>
    </i>
  </rowItems>
  <colFields count="1">
    <field x="-2"/>
  </colFields>
  <colItems count="4">
    <i>
      <x/>
    </i>
    <i i="1">
      <x v="1"/>
    </i>
    <i i="2">
      <x v="2"/>
    </i>
    <i i="3">
      <x v="3"/>
    </i>
  </colItems>
  <dataFields count="4">
    <dataField name="My Weight" fld="1" baseField="0" baseItem="0"/>
    <dataField name="My BMI" fld="6" baseField="0" baseItem="0"/>
    <dataField name="My Body Fat Percentage (%)" fld="8" baseField="0" baseItem="0" numFmtId="10"/>
    <dataField name="My  Waist/Hips Ratio" fld="4" baseField="0" baseItem="0"/>
  </dataFields>
  <formats count="5">
    <format dxfId="72">
      <pivotArea outline="0" collapsedLevelsAreSubtotals="1" fieldPosition="0"/>
    </format>
    <format dxfId="71">
      <pivotArea outline="0" collapsedLevelsAreSubtotals="1" fieldPosition="0">
        <references count="1">
          <reference field="4294967294" count="1" selected="0">
            <x v="2"/>
          </reference>
        </references>
      </pivotArea>
    </format>
    <format dxfId="70">
      <pivotArea field="0" type="button" dataOnly="0" labelOnly="1" outline="0" axis="axisRow" fieldPosition="0"/>
    </format>
    <format dxfId="69">
      <pivotArea dataOnly="0" labelOnly="1" outline="0" fieldPosition="0">
        <references count="1">
          <reference field="4294967294" count="4">
            <x v="0"/>
            <x v="1"/>
            <x v="2"/>
            <x v="3"/>
          </reference>
        </references>
      </pivotArea>
    </format>
    <format dxfId="68">
      <pivotArea outline="0" collapsedLevelsAreSubtotals="1" fieldPosition="0"/>
    </format>
  </formats>
  <pivotTableStyleInfo name="PivotStyleLight2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2611749-54E3-45BC-BD66-BD2D144BC96E}" name="PivotTable5" cacheId="1" applyNumberFormats="0" applyBorderFormats="0" applyFontFormats="0" applyPatternFormats="0" applyAlignmentFormats="0" applyWidthHeightFormats="1" dataCaption="Values" updatedVersion="6" minRefreshableVersion="3" subtotalHiddenItems="1" rowGrandTotals="0" colGrandTotals="0" itemPrintTitles="1" createdVersion="6" indent="0" showHeaders="0" outline="1" outlineData="1" multipleFieldFilters="0">
  <location ref="T1:X7" firstHeaderRow="0" firstDataRow="1" firstDataCol="1"/>
  <pivotFields count="5">
    <pivotField axis="axisRow" allDrilled="1" subtotalTop="0" showAll="0" defaultSubtotal="0" defaultAttributeDrillState="1">
      <items count="6">
        <item x="0"/>
        <item x="1"/>
        <item x="2"/>
        <item x="3"/>
        <item x="4"/>
        <item x="5"/>
      </items>
    </pivotField>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6">
    <i>
      <x/>
    </i>
    <i>
      <x v="1"/>
    </i>
    <i>
      <x v="2"/>
    </i>
    <i>
      <x v="3"/>
    </i>
    <i>
      <x v="4"/>
    </i>
    <i>
      <x v="5"/>
    </i>
  </rowItems>
  <colFields count="1">
    <field x="-2"/>
  </colFields>
  <colItems count="4">
    <i>
      <x/>
    </i>
    <i i="1">
      <x v="1"/>
    </i>
    <i i="2">
      <x v="2"/>
    </i>
    <i i="3">
      <x v="3"/>
    </i>
  </colItems>
  <dataFields count="4">
    <dataField name="My Weight" fld="1" baseField="0" baseItem="0" numFmtId="2"/>
    <dataField name="My BMI Rating" fld="3" subtotal="count" baseField="0" baseItem="0"/>
    <dataField name="My BF% Rating" fld="4" subtotal="count" baseField="0" baseItem="0"/>
    <dataField name="My WHR Rating" fld="2" subtotal="count" baseField="0" baseItem="0"/>
  </dataFields>
  <formats count="9">
    <format dxfId="81">
      <pivotArea type="all" dataOnly="0" outline="0" fieldPosition="0"/>
    </format>
    <format dxfId="80">
      <pivotArea outline="0" collapsedLevelsAreSubtotals="1" fieldPosition="0"/>
    </format>
    <format dxfId="79">
      <pivotArea field="0" type="button" dataOnly="0" labelOnly="1" outline="0" axis="axisRow" fieldPosition="0"/>
    </format>
    <format dxfId="78">
      <pivotArea dataOnly="0" labelOnly="1" outline="0" fieldPosition="0">
        <references count="1">
          <reference field="4294967294" count="4">
            <x v="0"/>
            <x v="1"/>
            <x v="2"/>
            <x v="3"/>
          </reference>
        </references>
      </pivotArea>
    </format>
    <format dxfId="77">
      <pivotArea outline="0" collapsedLevelsAreSubtotals="1" fieldPosition="0">
        <references count="1">
          <reference field="4294967294" count="1" selected="0">
            <x v="0"/>
          </reference>
        </references>
      </pivotArea>
    </format>
    <format dxfId="76">
      <pivotArea dataOnly="0" labelOnly="1" outline="0" fieldPosition="0">
        <references count="1">
          <reference field="4294967294" count="1">
            <x v="0"/>
          </reference>
        </references>
      </pivotArea>
    </format>
    <format dxfId="75">
      <pivotArea dataOnly="0" labelOnly="1" fieldPosition="0">
        <references count="1">
          <reference field="0" count="0"/>
        </references>
      </pivotArea>
    </format>
    <format dxfId="74">
      <pivotArea outline="0" collapsedLevelsAreSubtotals="1" fieldPosition="0"/>
    </format>
    <format dxfId="73">
      <pivotArea outline="0" collapsedLevelsAreSubtotals="1" fieldPosition="0">
        <references count="1">
          <reference field="4294967294" count="1" selected="0">
            <x v="0"/>
          </reference>
        </references>
      </pivotArea>
    </format>
  </formats>
  <pivotHierarchies count="1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ies>
  <pivotTableStyleInfo name="PivotStyleLight22" showRowHeaders="1" showColHeaders="1" showRowStripes="1"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Wellness Project - Learning Excel current.xlsx!tblMeasurements">
        <x15:activeTabTopLevelEntity name="[tblMeasuremen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6772F2B-442D-4E41-9BBA-FD6CE274DD82}" name="PTblMin" cacheId="8"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G34:J35" firstHeaderRow="0" firstDataRow="1" firstDataCol="0"/>
  <pivotFields count="4">
    <pivotField dataField="1" showAll="0"/>
    <pivotField dataField="1" showAll="0"/>
    <pivotField dataField="1" showAll="0"/>
    <pivotField dataField="1" showAll="0"/>
  </pivotFields>
  <rowItems count="1">
    <i/>
  </rowItems>
  <colFields count="1">
    <field x="-2"/>
  </colFields>
  <colItems count="4">
    <i>
      <x/>
    </i>
    <i i="1">
      <x v="1"/>
    </i>
    <i i="2">
      <x v="2"/>
    </i>
    <i i="3">
      <x v="3"/>
    </i>
  </colItems>
  <dataFields count="4">
    <dataField name="Min Calories" fld="0" subtotal="min" baseField="0" baseItem="1"/>
    <dataField name="Min Fat" fld="1" subtotal="min" baseField="0" baseItem="1"/>
    <dataField name="Min Carbs" fld="2" subtotal="min" baseField="0" baseItem="2"/>
    <dataField name="Min Protein" fld="3" subtotal="min" baseField="0" baseItem="3"/>
  </dataFields>
  <formats count="7">
    <format dxfId="6">
      <pivotArea type="all" dataOnly="0" outline="0" fieldPosition="0"/>
    </format>
    <format dxfId="5">
      <pivotArea outline="0" collapsedLevelsAreSubtotals="1" fieldPosition="0"/>
    </format>
    <format dxfId="4">
      <pivotArea dataOnly="0" labelOnly="1" outline="0" fieldPosition="0">
        <references count="1">
          <reference field="4294967294" count="4">
            <x v="0"/>
            <x v="1"/>
            <x v="2"/>
            <x v="3"/>
          </reference>
        </references>
      </pivotArea>
    </format>
    <format dxfId="3">
      <pivotArea type="all" dataOnly="0" outline="0" fieldPosition="0"/>
    </format>
    <format dxfId="2">
      <pivotArea outline="0" collapsedLevelsAreSubtotals="1" fieldPosition="0"/>
    </format>
    <format dxfId="1">
      <pivotArea dataOnly="0" labelOnly="1" outline="0" fieldPosition="0">
        <references count="1">
          <reference field="4294967294" count="4">
            <x v="0"/>
            <x v="1"/>
            <x v="2"/>
            <x v="3"/>
          </reference>
        </references>
      </pivotArea>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AE2E42C-C3F5-4DEC-A4C4-C1C70593908B}" name="PTblMax" cacheId="8"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G32:J33" firstHeaderRow="0" firstDataRow="1" firstDataCol="0"/>
  <pivotFields count="4">
    <pivotField dataField="1" showAll="0"/>
    <pivotField dataField="1" showAll="0"/>
    <pivotField dataField="1" showAll="0"/>
    <pivotField dataField="1" showAll="0"/>
  </pivotFields>
  <rowItems count="1">
    <i/>
  </rowItems>
  <colFields count="1">
    <field x="-2"/>
  </colFields>
  <colItems count="4">
    <i>
      <x/>
    </i>
    <i i="1">
      <x v="1"/>
    </i>
    <i i="2">
      <x v="2"/>
    </i>
    <i i="3">
      <x v="3"/>
    </i>
  </colItems>
  <dataFields count="4">
    <dataField name="Max Calories" fld="0" subtotal="max" baseField="0" baseItem="1"/>
    <dataField name="Max Fat" fld="1" subtotal="max" baseField="0" baseItem="1"/>
    <dataField name="Max Carbs" fld="2" subtotal="max" baseField="0" baseItem="2"/>
    <dataField name="Max Protein" fld="3" subtotal="max" baseField="0" baseItem="3"/>
  </dataFields>
  <formats count="6">
    <format dxfId="12">
      <pivotArea type="all" dataOnly="0" outline="0" fieldPosition="0"/>
    </format>
    <format dxfId="11">
      <pivotArea outline="0" collapsedLevelsAreSubtotals="1" fieldPosition="0"/>
    </format>
    <format dxfId="10">
      <pivotArea dataOnly="0" labelOnly="1" outline="0" fieldPosition="0">
        <references count="1">
          <reference field="4294967294" count="4">
            <x v="0"/>
            <x v="1"/>
            <x v="2"/>
            <x v="3"/>
          </reference>
        </references>
      </pivotArea>
    </format>
    <format dxfId="9">
      <pivotArea type="all" dataOnly="0" outline="0" fieldPosition="0"/>
    </format>
    <format dxfId="8">
      <pivotArea outline="0" collapsedLevelsAreSubtotals="1" fieldPosition="0"/>
    </format>
    <format dxfId="7">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A32D6C3-80E3-4971-B22D-E1DB8D01B07F}" name="PTblAverage" cacheId="8"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G30:J31" firstHeaderRow="0" firstDataRow="1" firstDataCol="0"/>
  <pivotFields count="4">
    <pivotField dataField="1" showAll="0"/>
    <pivotField dataField="1" showAll="0"/>
    <pivotField dataField="1" showAll="0"/>
    <pivotField dataField="1" showAll="0"/>
  </pivotFields>
  <rowItems count="1">
    <i/>
  </rowItems>
  <colFields count="1">
    <field x="-2"/>
  </colFields>
  <colItems count="4">
    <i>
      <x/>
    </i>
    <i i="1">
      <x v="1"/>
    </i>
    <i i="2">
      <x v="2"/>
    </i>
    <i i="3">
      <x v="3"/>
    </i>
  </colItems>
  <dataFields count="4">
    <dataField name="Average of Calories" fld="0" subtotal="average" baseField="0" baseItem="1" numFmtId="1"/>
    <dataField name="Average of Fat" fld="1" subtotal="average" baseField="0" baseItem="1" numFmtId="1"/>
    <dataField name="Average of Carbs" fld="2" subtotal="average" baseField="0" baseItem="2" numFmtId="1"/>
    <dataField name="Average of Protein" fld="3" subtotal="average" baseField="0" baseItem="3" numFmtId="1"/>
  </dataFields>
  <formats count="7">
    <format dxfId="19">
      <pivotArea outline="0" collapsedLevelsAreSubtotals="1" fieldPosition="0">
        <references count="1">
          <reference field="4294967294" count="2" selected="0">
            <x v="2"/>
            <x v="3"/>
          </reference>
        </references>
      </pivotArea>
    </format>
    <format dxfId="18">
      <pivotArea type="all" dataOnly="0" outline="0" fieldPosition="0"/>
    </format>
    <format dxfId="17">
      <pivotArea outline="0" collapsedLevelsAreSubtotals="1" fieldPosition="0"/>
    </format>
    <format dxfId="16">
      <pivotArea dataOnly="0" labelOnly="1" outline="0" fieldPosition="0">
        <references count="1">
          <reference field="4294967294" count="4">
            <x v="0"/>
            <x v="1"/>
            <x v="2"/>
            <x v="3"/>
          </reference>
        </references>
      </pivotArea>
    </format>
    <format dxfId="15">
      <pivotArea type="all" dataOnly="0" outline="0" fieldPosition="0"/>
    </format>
    <format dxfId="14">
      <pivotArea outline="0" collapsedLevelsAreSubtotals="1" fieldPosition="0"/>
    </format>
    <format dxfId="13">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8C974DA8-F667-43F3-8D28-FDCAB4BBF074}" name="PTblSums" cacheId="6" applyNumberFormats="0" applyBorderFormats="0" applyFontFormats="0" applyPatternFormats="0" applyAlignmentFormats="0" applyWidthHeightFormats="1" dataCaption="Values" grandTotalCaption="Grand Total" updatedVersion="6" minRefreshableVersion="3" useAutoFormatting="1" rowGrandTotals="0" colGrandTotals="0" itemPrintTitles="1" createdVersion="6" indent="0" outline="1" outlineData="1" multipleFieldFilters="0" chartFormat="13">
  <location ref="A3:E32" firstHeaderRow="0" firstDataRow="1" firstDataCol="1"/>
  <pivotFields count="6">
    <pivotField axis="axisRow" numFmtId="166" showAll="0" sortType="ascending">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showAll="0"/>
    <pivotField dataField="1" numFmtId="2" showAll="0"/>
    <pivotField dataField="1" numFmtId="2" showAll="0"/>
    <pivotField dataField="1" numFmtId="2" showAll="0"/>
    <pivotField dataField="1" numFmtId="2" showAll="0"/>
  </pivotFields>
  <rowFields count="1">
    <field x="0"/>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x v="28"/>
    </i>
  </rowItems>
  <colFields count="1">
    <field x="-2"/>
  </colFields>
  <colItems count="4">
    <i>
      <x/>
    </i>
    <i i="1">
      <x v="1"/>
    </i>
    <i i="2">
      <x v="2"/>
    </i>
    <i i="3">
      <x v="3"/>
    </i>
  </colItems>
  <dataFields count="4">
    <dataField name="Sum of Calories" fld="2" baseField="0" baseItem="0"/>
    <dataField name="Sum of Fat" fld="3" baseField="0" baseItem="0"/>
    <dataField name="Sum of Carbs" fld="4" baseField="0" baseItem="0"/>
    <dataField name="Sum of Protein" fld="5" baseField="0" baseItem="0"/>
  </dataFields>
  <formats count="18">
    <format dxfId="37">
      <pivotArea collapsedLevelsAreSubtotals="1" fieldPosition="0">
        <references count="1">
          <reference field="0" count="0"/>
        </references>
      </pivotArea>
    </format>
    <format dxfId="36">
      <pivotArea grandRow="1" outline="0" collapsedLevelsAreSubtotals="1" fieldPosition="0"/>
    </format>
    <format dxfId="35">
      <pivotArea grandRow="1" outline="0" collapsedLevelsAreSubtotals="1" fieldPosition="0"/>
    </format>
    <format dxfId="34">
      <pivotArea dataOnly="0" labelOnly="1" grandRow="1" outline="0" fieldPosition="0"/>
    </format>
    <format dxfId="33">
      <pivotArea dataOnly="0" labelOnly="1" fieldPosition="0">
        <references count="1">
          <reference field="0" count="0"/>
        </references>
      </pivotArea>
    </format>
    <format dxfId="32">
      <pivotArea dataOnly="0" labelOnly="1" outline="0" fieldPosition="0">
        <references count="1">
          <reference field="4294967294" count="4">
            <x v="0"/>
            <x v="1"/>
            <x v="2"/>
            <x v="3"/>
          </reference>
        </references>
      </pivotArea>
    </format>
    <format dxfId="31">
      <pivotArea field="0" type="button" dataOnly="0" labelOnly="1" outline="0" axis="axisRow" fieldPosition="0"/>
    </format>
    <format dxfId="30">
      <pivotArea dataOnly="0" labelOnly="1" outline="0" fieldPosition="0">
        <references count="1">
          <reference field="4294967294" count="4">
            <x v="0"/>
            <x v="1"/>
            <x v="2"/>
            <x v="3"/>
          </reference>
        </references>
      </pivotArea>
    </format>
    <format dxfId="29">
      <pivotArea field="0" type="button" dataOnly="0" labelOnly="1" outline="0" axis="axisRow" fieldPosition="0"/>
    </format>
    <format dxfId="28">
      <pivotArea dataOnly="0" labelOnly="1" fieldPosition="0">
        <references count="1">
          <reference field="0" count="0"/>
        </references>
      </pivotArea>
    </format>
    <format dxfId="27">
      <pivotArea dataOnly="0" labelOnly="1" grandRow="1" outline="0" fieldPosition="0"/>
    </format>
    <format dxfId="26">
      <pivotArea dataOnly="0" labelOnly="1" outline="0" fieldPosition="0">
        <references count="1">
          <reference field="4294967294" count="4">
            <x v="0"/>
            <x v="1"/>
            <x v="2"/>
            <x v="3"/>
          </reference>
        </references>
      </pivotArea>
    </format>
    <format dxfId="25">
      <pivotArea type="all" dataOnly="0" outline="0" fieldPosition="0"/>
    </format>
    <format dxfId="24">
      <pivotArea outline="0" collapsedLevelsAreSubtotals="1" fieldPosition="0"/>
    </format>
    <format dxfId="23">
      <pivotArea field="0" type="button" dataOnly="0" labelOnly="1" outline="0" axis="axisRow" fieldPosition="0"/>
    </format>
    <format dxfId="22">
      <pivotArea dataOnly="0" labelOnly="1" fieldPosition="0">
        <references count="1">
          <reference field="0" count="0"/>
        </references>
      </pivotArea>
    </format>
    <format dxfId="21">
      <pivotArea dataOnly="0" labelOnly="1" grandRow="1" outline="0" fieldPosition="0"/>
    </format>
    <format dxfId="20">
      <pivotArea dataOnly="0" labelOnly="1" outline="0" fieldPosition="0">
        <references count="1">
          <reference field="4294967294" count="4">
            <x v="0"/>
            <x v="1"/>
            <x v="2"/>
            <x v="3"/>
          </reference>
        </references>
      </pivotArea>
    </format>
  </formats>
  <chartFormats count="1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11" format="4" series="1">
      <pivotArea type="data" outline="0" fieldPosition="0">
        <references count="1">
          <reference field="4294967294" count="1" selected="0">
            <x v="0"/>
          </reference>
        </references>
      </pivotArea>
    </chartFormat>
    <chartFormat chart="11" format="5" series="1">
      <pivotArea type="data" outline="0" fieldPosition="0">
        <references count="1">
          <reference field="4294967294" count="1" selected="0">
            <x v="1"/>
          </reference>
        </references>
      </pivotArea>
    </chartFormat>
    <chartFormat chart="11" format="6" series="1">
      <pivotArea type="data" outline="0" fieldPosition="0">
        <references count="1">
          <reference field="4294967294" count="1" selected="0">
            <x v="2"/>
          </reference>
        </references>
      </pivotArea>
    </chartFormat>
    <chartFormat chart="11" format="7" series="1">
      <pivotArea type="data" outline="0" fieldPosition="0">
        <references count="1">
          <reference field="4294967294" count="1" selected="0">
            <x v="3"/>
          </reference>
        </references>
      </pivotArea>
    </chartFormat>
    <chartFormat chart="12" format="8" series="1">
      <pivotArea type="data" outline="0" fieldPosition="0">
        <references count="1">
          <reference field="4294967294" count="1" selected="0">
            <x v="0"/>
          </reference>
        </references>
      </pivotArea>
    </chartFormat>
    <chartFormat chart="12" format="9" series="1">
      <pivotArea type="data" outline="0" fieldPosition="0">
        <references count="1">
          <reference field="4294967294" count="1" selected="0">
            <x v="1"/>
          </reference>
        </references>
      </pivotArea>
    </chartFormat>
    <chartFormat chart="12" format="10" series="1">
      <pivotArea type="data" outline="0" fieldPosition="0">
        <references count="1">
          <reference field="4294967294" count="1" selected="0">
            <x v="2"/>
          </reference>
        </references>
      </pivotArea>
    </chartFormat>
    <chartFormat chart="12" format="11" series="1">
      <pivotArea type="data" outline="0" fieldPosition="0">
        <references count="1">
          <reference field="4294967294" count="1" selected="0">
            <x v="3"/>
          </reference>
        </references>
      </pivotArea>
    </chartFormat>
  </chartFormats>
  <pivotTableStyleInfo name="PivotStyleMedium28"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1" xr10:uid="{4B304A0A-0566-4859-920A-C29C88B6E92F}" sourceName="Date">
  <pivotTables>
    <pivotTable tabId="5" name="PTblSums"/>
  </pivotTables>
  <data>
    <tabular pivotCacheId="899705477">
      <items count="29">
        <i x="0" s="1"/>
        <i x="1" s="1"/>
        <i x="2" s="1"/>
        <i x="3" s="1"/>
        <i x="4" s="1"/>
        <i x="5" s="1"/>
        <i x="6" s="1"/>
        <i x="7" s="1"/>
        <i x="8" s="1"/>
        <i x="9" s="1"/>
        <i x="10" s="1"/>
        <i x="11" s="1"/>
        <i x="12" s="1"/>
        <i x="13" s="1"/>
        <i x="14" s="1"/>
        <i x="15" s="1"/>
        <i x="16" s="1"/>
        <i x="17" s="1"/>
        <i x="18" s="1"/>
        <i x="19" s="1"/>
        <i x="20" s="1"/>
        <i x="21" s="1"/>
        <i x="22" s="1"/>
        <i x="23" s="1"/>
        <i x="24" s="1"/>
        <i x="25" s="1"/>
        <i x="26" s="1"/>
        <i x="27" s="1"/>
        <i x="28"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 xr10:uid="{CA7389AA-2AD2-483C-8B1A-7EDD3441B045}" sourceName="Dat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1" xr10:uid="{BF06028E-AE98-4F31-9F93-D63C9FE924C0}" cache="Slicer_Date" caption="Sort by Date" columnCount="3"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xr10:uid="{87815460-D9A4-43B1-A475-93455D35B851}" cache="Slicer_Date1" caption="Sort by Date" columnCount="3"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B8A1BE-34EB-4F6B-8E5A-FE288124D9FF}" name="tblMeasurements" displayName="tblMeasurements" ref="A1:L7" headerRowDxfId="67" headerRowBorderDxfId="66" tableBorderDxfId="65">
  <autoFilter ref="A1:L7" xr:uid="{26114EE2-69BD-4B9F-B7C5-336E84E1102C}"/>
  <tableColumns count="12">
    <tableColumn id="1" xr3:uid="{36C8C349-6FB2-4514-ABCC-54C7F9416A27}" name="Date" totalsRowLabel="Total" dataDxfId="64"/>
    <tableColumn id="2" xr3:uid="{FC64F995-C8E7-4C5B-8912-3A69F7CD4850}" name="Weight" dataDxfId="63"/>
    <tableColumn id="3" xr3:uid="{FA5DBD37-F71C-4ADA-950F-8566493614CA}" name="Waist" dataDxfId="62"/>
    <tableColumn id="4" xr3:uid="{AA2B03C8-B2EE-4222-A4B0-EEA5E0C5056D}" name="Hips" dataDxfId="61"/>
    <tableColumn id="5" xr3:uid="{D63FF02D-6B56-4CFB-95AF-97087CDB8FCA}" name="Waist/Hips Ratio" dataDxfId="60">
      <calculatedColumnFormula>C2/D2</calculatedColumnFormula>
    </tableColumn>
    <tableColumn id="6" xr3:uid="{1A5C4E20-182A-4736-B687-789B792F573F}" name="WHR Rating" dataDxfId="59">
      <calculatedColumnFormula>IF(E2&lt;=0.95,"Low Risk",IF(AND(E2&gt;0.95,E2&lt;=1),"Some Risk","High Risk"))</calculatedColumnFormula>
    </tableColumn>
    <tableColumn id="7" xr3:uid="{15646113-FC53-49AE-AA95-E7BE2349E24B}" name="BMI" dataDxfId="58">
      <calculatedColumnFormula>(B2/(Constants!$A$3*Constants!$A$3))*703</calculatedColumnFormula>
    </tableColumn>
    <tableColumn id="8" xr3:uid="{AE90C2EA-757D-422F-9B17-BACF837A9B8B}" name="BMI Rating">
      <calculatedColumnFormula>IF(G2&lt;=18.5,"Underweight",IF(AND(G2&gt;18.5,G2&lt;=24.99),"Normal Weight",IF(AND(G2&gt;=25,G2&lt;30),"Overweight",IF(AND(G2&gt;=30,G2&lt;35),"Obese Class 1",IF(AND(G2&gt;=35,G2&lt;40),"Obese Class 2",IF(G2&gt;=40,"Morbidly Obese","Invalid Input"))))))</calculatedColumnFormula>
    </tableColumn>
    <tableColumn id="9" xr3:uid="{A04EAA8E-9D58-4DFB-AD7E-4AEB74284C8F}" name="Body Fat Percentage (%)" dataDxfId="57" totalsRowDxfId="56" dataCellStyle="Percent">
      <calculatedColumnFormula>(B2-((((B2*1.082)+94.42))-(C2*4.15)))/B2</calculatedColumnFormula>
    </tableColumn>
    <tableColumn id="10" xr3:uid="{FFF7CD3D-BC74-42BC-AFD7-EFA03D1DA4E1}" name="Body Fat Rating">
      <calculatedColumnFormula>IF(AND(Constants!$C$3="Male",I2&lt;0.06),"Essential Fat",IF(AND(Constants!$C$3="Male",I2&gt;=0.06,I2&lt;0.14), "Healthy Athletic", IF(AND(Constants!$C$3="Male", I2&gt;=0.14,I2&lt;0.18), "Healthy Active", IF(AND(Constants!$C$3="Male",I2&gt;=0.18,I2&lt;0.26), "Acceptable", "Obese"))))</calculatedColumnFormula>
    </tableColumn>
    <tableColumn id="11" xr3:uid="{572BAA46-AA94-4129-A379-59C000F70FA2}" name="BMR" dataDxfId="55">
      <calculatedColumnFormula>66+(6.23*B2)+(12.7*Constants!$A$3)-(6.8*Constants!$B$3)</calculatedColumnFormula>
    </tableColumn>
    <tableColumn id="12" xr3:uid="{14A33BB1-87ED-4086-8866-C9F345A2CC68}" name="Caloric Needs" totalsRowFunction="sum" dataDxfId="54" totalsRowDxfId="53">
      <calculatedColumnFormula>IF(Constants!$D$3="Moderately active",K2*1.55,"See Notes &amp; Sources")</calculatedColumnFormula>
    </tableColumn>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9AD641-A853-478E-B6BB-37CE1DB0D3BE}" name="tblConsumption" displayName="tblConsumption" ref="A1:F503" totalsRowCount="1" headerRowDxfId="52" totalsRowDxfId="49" headerRowBorderDxfId="51" tableBorderDxfId="50">
  <autoFilter ref="A1:F502" xr:uid="{C7F4D270-877A-412D-981E-AEB9A4CF7A40}"/>
  <sortState xmlns:xlrd2="http://schemas.microsoft.com/office/spreadsheetml/2017/richdata2" ref="A2:F502">
    <sortCondition ref="A1:A502"/>
  </sortState>
  <tableColumns count="6">
    <tableColumn id="1" xr3:uid="{9F53AA68-E351-4CC4-B7F8-50C2626D06E9}" name="Date" dataDxfId="48" totalsRowDxfId="47"/>
    <tableColumn id="2" xr3:uid="{70D90ACA-47B1-4176-A761-18A4826FC528}" name="Item" totalsRowFunction="custom" totalsRowDxfId="46">
      <totalsRowFormula>SUBTOTAL(3,tblConsumption[Item])</totalsRowFormula>
    </tableColumn>
    <tableColumn id="3" xr3:uid="{CAC965E3-FEB7-47F9-9199-B6173F1A8F84}" name="Calories" totalsRowFunction="custom" dataDxfId="45" totalsRowDxfId="44">
      <totalsRowFormula>SUBTOTAL(9,tblConsumption[Calories])</totalsRowFormula>
    </tableColumn>
    <tableColumn id="4" xr3:uid="{1217FB3A-B3C3-4942-BDCE-51071553D42E}" name="Fat" totalsRowFunction="custom" dataDxfId="43" totalsRowDxfId="42">
      <totalsRowFormula>SUBTOTAL(9,tblConsumption[Fat])</totalsRowFormula>
    </tableColumn>
    <tableColumn id="5" xr3:uid="{F6E3A518-0E9D-4970-9A44-1BD565FB4169}" name="Carbs" totalsRowFunction="custom" dataDxfId="41" totalsRowDxfId="40">
      <totalsRowFormula>SUBTOTAL(9,tblConsumption[Carbs])</totalsRowFormula>
    </tableColumn>
    <tableColumn id="6" xr3:uid="{0B251584-9E4B-498F-99C1-A4A396380A62}" name="Protein" totalsRowFunction="custom" dataDxfId="39" totalsRowDxfId="38">
      <totalsRowFormula>SUBTOTAL(9,tblConsumption[Protein])</totalsRowFormula>
    </tableColumn>
  </tableColumns>
  <tableStyleInfo name="TableStyleMedium14" showFirstColumn="0"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5.xml"/><Relationship Id="rId7" Type="http://schemas.microsoft.com/office/2007/relationships/slicer" Target="../slicers/slicer2.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pivotTable" Target="../pivotTables/pivotTable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89238-6BF7-4CB1-A69F-C63B9C926ACB}">
  <dimension ref="A1:X28"/>
  <sheetViews>
    <sheetView tabSelected="1" zoomScaleNormal="100" workbookViewId="0">
      <selection activeCell="A9" sqref="A9"/>
    </sheetView>
  </sheetViews>
  <sheetFormatPr defaultColWidth="8.7265625" defaultRowHeight="14.5" x14ac:dyDescent="0.35"/>
  <cols>
    <col min="1" max="1" width="12.36328125" bestFit="1" customWidth="1"/>
    <col min="2" max="2" width="11.1796875" style="2" bestFit="1" customWidth="1"/>
    <col min="3" max="3" width="8.54296875" style="2" bestFit="1" customWidth="1"/>
    <col min="4" max="4" width="26.1796875" style="2" customWidth="1"/>
    <col min="5" max="7" width="19.453125" style="2" bestFit="1" customWidth="1"/>
    <col min="8" max="8" width="18.6328125" bestFit="1" customWidth="1"/>
    <col min="9" max="9" width="25.08984375" style="82" customWidth="1"/>
    <col min="10" max="10" width="16.54296875" style="3" customWidth="1"/>
    <col min="11" max="11" width="10.7265625" style="2" customWidth="1"/>
    <col min="12" max="12" width="15.26953125" style="39" customWidth="1"/>
    <col min="13" max="13" width="8.7265625" style="9"/>
    <col min="14" max="14" width="13.7265625" customWidth="1"/>
    <col min="15" max="15" width="14.7265625" customWidth="1"/>
    <col min="16" max="16" width="12.36328125" customWidth="1"/>
    <col min="17" max="17" width="24.81640625" customWidth="1"/>
    <col min="18" max="18" width="19.08984375" customWidth="1"/>
    <col min="20" max="20" width="12.36328125" bestFit="1" customWidth="1"/>
    <col min="21" max="21" width="13.1796875" style="83" bestFit="1" customWidth="1"/>
    <col min="22" max="22" width="18.6328125" bestFit="1" customWidth="1"/>
    <col min="23" max="23" width="15.08984375" customWidth="1"/>
    <col min="24" max="24" width="16.08984375" customWidth="1"/>
  </cols>
  <sheetData>
    <row r="1" spans="1:24" s="38" customFormat="1" x14ac:dyDescent="0.35">
      <c r="A1" s="35" t="s">
        <v>0</v>
      </c>
      <c r="B1" s="36" t="s">
        <v>67</v>
      </c>
      <c r="C1" s="36" t="s">
        <v>91</v>
      </c>
      <c r="D1" s="36" t="s">
        <v>92</v>
      </c>
      <c r="E1" s="36" t="s">
        <v>93</v>
      </c>
      <c r="F1" s="36" t="s">
        <v>106</v>
      </c>
      <c r="G1" s="36" t="s">
        <v>6</v>
      </c>
      <c r="H1" s="35" t="s">
        <v>59</v>
      </c>
      <c r="I1" s="81" t="s">
        <v>65</v>
      </c>
      <c r="J1" s="37" t="s">
        <v>88</v>
      </c>
      <c r="K1" s="36" t="s">
        <v>7</v>
      </c>
      <c r="L1" s="36" t="s">
        <v>73</v>
      </c>
      <c r="M1" s="40"/>
      <c r="N1"/>
      <c r="O1" s="80" t="s">
        <v>333</v>
      </c>
      <c r="P1" s="80" t="s">
        <v>334</v>
      </c>
      <c r="Q1" s="80" t="s">
        <v>335</v>
      </c>
      <c r="R1" s="80" t="s">
        <v>336</v>
      </c>
      <c r="T1" s="80"/>
      <c r="U1" s="86" t="s">
        <v>333</v>
      </c>
      <c r="V1" s="80" t="s">
        <v>338</v>
      </c>
      <c r="W1" s="80" t="s">
        <v>337</v>
      </c>
      <c r="X1" s="80" t="s">
        <v>339</v>
      </c>
    </row>
    <row r="2" spans="1:24" x14ac:dyDescent="0.35">
      <c r="A2" s="41">
        <v>43865</v>
      </c>
      <c r="B2" s="1">
        <v>198.4</v>
      </c>
      <c r="C2" s="1">
        <v>36.5</v>
      </c>
      <c r="D2" s="1">
        <v>40</v>
      </c>
      <c r="E2" s="1">
        <f>C2/D2</f>
        <v>0.91249999999999998</v>
      </c>
      <c r="F2" s="1" t="str">
        <f>IF(E2&lt;=0.95,"Low Risk",IF(AND(E2&gt;0.95,E2&lt;=1),"Some Risk","High Risk"))</f>
        <v>Low Risk</v>
      </c>
      <c r="G2" s="1">
        <f>(B2/(Constants!$A$3*Constants!$A$3))*703</f>
        <v>26.172865453180709</v>
      </c>
      <c r="H2" t="str">
        <f>IF(G2&lt;=18.5,"Underweight",IF(AND(G2&gt;18.5,G2&lt;=24.99),"Normal Weight",IF(AND(G2&gt;=25,G2&lt;30),"Overweight",IF(AND(G2&gt;=30,G2&lt;35),"Obese Class 1",IF(AND(G2&gt;=35,G2&lt;40),"Obese Class 2",IF(G2&gt;=40,"Morbidly Obese","Invalid Input"))))))</f>
        <v>Overweight</v>
      </c>
      <c r="I2" s="82">
        <f>(B2-((((B2*1.082)+94.42))-(C2*4.15)))/B2</f>
        <v>0.20557560483870957</v>
      </c>
      <c r="J2" t="str">
        <f>IF(AND(Constants!$C$3="Male",I2&lt;0.06),"Essential Fat",IF(AND(Constants!$C$3="Male",I2&gt;=0.06,I2&lt;0.14), "Healthy Athletic", IF(AND(Constants!$C$3="Male", I2&gt;=0.14,I2&lt;0.18), "Healthy Active", IF(AND(Constants!$C$3="Male",I2&gt;=0.18,I2&lt;0.26), "Acceptable", "Obese"))))</f>
        <v>Acceptable</v>
      </c>
      <c r="K2" s="1">
        <f>66+(6.23*B2)+(12.7*Constants!$A$3)-(6.8*Constants!$B$3)</f>
        <v>2093.1320000000001</v>
      </c>
      <c r="L2" s="34">
        <f>IF(Constants!$D$3="Moderately active",K2*1.55,"See Notes &amp; Sources")</f>
        <v>3244.3546000000001</v>
      </c>
      <c r="N2" s="76">
        <v>43865</v>
      </c>
      <c r="O2" s="84">
        <v>198.4</v>
      </c>
      <c r="P2" s="84">
        <v>26.172865453180709</v>
      </c>
      <c r="Q2" s="85">
        <v>0.20557560483870957</v>
      </c>
      <c r="R2" s="84">
        <v>0.91249999999999998</v>
      </c>
      <c r="T2" s="88">
        <v>43865</v>
      </c>
      <c r="U2" s="90">
        <v>198.4</v>
      </c>
      <c r="V2" s="89" t="s">
        <v>81</v>
      </c>
      <c r="W2" s="89" t="s">
        <v>23</v>
      </c>
      <c r="X2" s="89" t="s">
        <v>99</v>
      </c>
    </row>
    <row r="3" spans="1:24" x14ac:dyDescent="0.35">
      <c r="A3" s="41">
        <v>43870</v>
      </c>
      <c r="B3" s="1">
        <v>195</v>
      </c>
      <c r="C3" s="1">
        <v>35</v>
      </c>
      <c r="D3" s="1">
        <v>40</v>
      </c>
      <c r="E3" s="1">
        <f t="shared" ref="E3:E6" si="0">C3/D3</f>
        <v>0.875</v>
      </c>
      <c r="F3" s="1" t="str">
        <f t="shared" ref="F3:F6" si="1">IF(E3&lt;=0.95,"Low Risk",IF(AND(E3&gt;0.95,E3&lt;=1),"Some Risk","High Risk"))</f>
        <v>Low Risk</v>
      </c>
      <c r="G3" s="1">
        <f>(B3/(Constants!$A$3*Constants!$A$3))*703</f>
        <v>25.724338525051607</v>
      </c>
      <c r="H3" t="str">
        <f t="shared" ref="H3:H6" si="2">IF(G3&lt;=18.5,"Underweight",IF(AND(G3&gt;18.5,G3&lt;=24.99),"Normal Weight",IF(AND(G3&gt;=25,G3&lt;30),"Overweight",IF(AND(G3&gt;=30,G3&lt;35),"Obese Class 1",IF(AND(G3&gt;=35,G3&lt;40),"Obese Class 2",IF(G3&gt;=40,"Morbidly Obese","Invalid Input"))))))</f>
        <v>Overweight</v>
      </c>
      <c r="I3" s="82">
        <f t="shared" ref="I3:I6" si="3">(B3-((((B3*1.082)+94.42))-(C3*4.15)))/B3</f>
        <v>0.17866666666666653</v>
      </c>
      <c r="J3" t="str">
        <f>IF(AND(Constants!$C$3="Male",I3&lt;0.06),"Essential Fat",IF(AND(Constants!$C$3="Male",I3&gt;=0.06,I3&lt;0.14), "Healthy Athletic", IF(AND(Constants!$C$3="Male", I3&gt;=0.14,I3&lt;0.18), "Healthy Active", IF(AND(Constants!$C$3="Male",I3&gt;=0.18,I3&lt;0.26), "Acceptable", "Obese"))))</f>
        <v>Healthy Active</v>
      </c>
      <c r="K3" s="1">
        <f>66+(6.23*B3)+(12.7*Constants!$A$3)-(6.8*Constants!$B$3)</f>
        <v>2071.9499999999998</v>
      </c>
      <c r="L3" s="34">
        <f>IF(Constants!$D$3="Moderately active",K3*1.55,"See Notes &amp; Sources")</f>
        <v>3211.5225</v>
      </c>
      <c r="N3" s="76">
        <v>43870</v>
      </c>
      <c r="O3" s="84">
        <v>195</v>
      </c>
      <c r="P3" s="84">
        <v>25.724338525051607</v>
      </c>
      <c r="Q3" s="85">
        <v>0.17866666666666653</v>
      </c>
      <c r="R3" s="84">
        <v>0.875</v>
      </c>
      <c r="T3" s="88">
        <v>43870</v>
      </c>
      <c r="U3" s="90">
        <v>195</v>
      </c>
      <c r="V3" s="89" t="s">
        <v>81</v>
      </c>
      <c r="W3" s="89" t="s">
        <v>331</v>
      </c>
      <c r="X3" s="89" t="s">
        <v>99</v>
      </c>
    </row>
    <row r="4" spans="1:24" x14ac:dyDescent="0.35">
      <c r="A4" s="41">
        <v>43878</v>
      </c>
      <c r="B4" s="1">
        <v>195.8</v>
      </c>
      <c r="C4" s="1">
        <v>34.5</v>
      </c>
      <c r="D4" s="1">
        <v>40</v>
      </c>
      <c r="E4" s="1">
        <f t="shared" si="0"/>
        <v>0.86250000000000004</v>
      </c>
      <c r="F4" s="1" t="str">
        <f t="shared" si="1"/>
        <v>Low Risk</v>
      </c>
      <c r="G4" s="1">
        <f>(B4/(Constants!$A$3*Constants!$A$3))*703</f>
        <v>25.829874272846688</v>
      </c>
      <c r="H4" t="str">
        <f t="shared" si="2"/>
        <v>Overweight</v>
      </c>
      <c r="I4" s="82">
        <f t="shared" si="3"/>
        <v>0.16700408580183845</v>
      </c>
      <c r="J4" t="str">
        <f>IF(AND(Constants!$C$3="Male",I4&lt;0.06),"Essential Fat",IF(AND(Constants!$C$3="Male",I4&gt;=0.06,I4&lt;0.14), "Healthy Athletic", IF(AND(Constants!$C$3="Male", I4&gt;=0.14,I4&lt;0.18), "Healthy Active", IF(AND(Constants!$C$3="Male",I4&gt;=0.18,I4&lt;0.26), "Acceptable", "Obese"))))</f>
        <v>Healthy Active</v>
      </c>
      <c r="K4" s="1">
        <f>66+(6.23*B4)+(12.7*Constants!$A$3)-(6.8*Constants!$B$3)</f>
        <v>2076.9340000000002</v>
      </c>
      <c r="L4" s="34">
        <f>IF(Constants!$D$3="Moderately active",K4*1.55,"See Notes &amp; Sources")</f>
        <v>3219.2477000000003</v>
      </c>
      <c r="N4" s="76">
        <v>43878</v>
      </c>
      <c r="O4" s="84">
        <v>195.8</v>
      </c>
      <c r="P4" s="84">
        <v>25.829874272846688</v>
      </c>
      <c r="Q4" s="85">
        <v>0.16700408580183845</v>
      </c>
      <c r="R4" s="84">
        <v>0.86250000000000004</v>
      </c>
      <c r="T4" s="88">
        <v>43878</v>
      </c>
      <c r="U4" s="90">
        <v>195.8</v>
      </c>
      <c r="V4" s="89" t="s">
        <v>81</v>
      </c>
      <c r="W4" s="89" t="s">
        <v>331</v>
      </c>
      <c r="X4" s="89" t="s">
        <v>99</v>
      </c>
    </row>
    <row r="5" spans="1:24" x14ac:dyDescent="0.35">
      <c r="A5" s="41">
        <v>43885</v>
      </c>
      <c r="B5" s="1">
        <v>191.8</v>
      </c>
      <c r="C5" s="1">
        <v>34</v>
      </c>
      <c r="D5" s="1">
        <v>40.5</v>
      </c>
      <c r="E5" s="1">
        <f t="shared" si="0"/>
        <v>0.83950617283950613</v>
      </c>
      <c r="F5" s="1" t="str">
        <f t="shared" si="1"/>
        <v>Low Risk</v>
      </c>
      <c r="G5" s="1">
        <f>(B5/(Constants!$A$3*Constants!$A$3))*703</f>
        <v>25.302195533871274</v>
      </c>
      <c r="H5" t="str">
        <f t="shared" si="2"/>
        <v>Overweight</v>
      </c>
      <c r="I5" s="82">
        <f t="shared" si="3"/>
        <v>0.16137851929092811</v>
      </c>
      <c r="J5" t="str">
        <f>IF(AND(Constants!$C$3="Male",I5&lt;0.06),"Essential Fat",IF(AND(Constants!$C$3="Male",I5&gt;=0.06,I5&lt;0.14), "Healthy Athletic", IF(AND(Constants!$C$3="Male", I5&gt;=0.14,I5&lt;0.18), "Healthy Active", IF(AND(Constants!$C$3="Male",I5&gt;=0.18,I5&lt;0.26), "Acceptable", "Obese"))))</f>
        <v>Healthy Active</v>
      </c>
      <c r="K5" s="1">
        <f>66+(6.23*B5)+(12.7*Constants!$A$3)-(6.8*Constants!$B$3)</f>
        <v>2052.0140000000001</v>
      </c>
      <c r="L5" s="34">
        <f>IF(Constants!$D$3="Moderately active",K5*1.55,"See Notes &amp; Sources")</f>
        <v>3180.6217000000001</v>
      </c>
      <c r="N5" s="76">
        <v>43885</v>
      </c>
      <c r="O5" s="84">
        <v>191.8</v>
      </c>
      <c r="P5" s="84">
        <v>25.302195533871274</v>
      </c>
      <c r="Q5" s="85">
        <v>0.16137851929092811</v>
      </c>
      <c r="R5" s="84">
        <v>0.83950617283950613</v>
      </c>
      <c r="T5" s="88">
        <v>43885</v>
      </c>
      <c r="U5" s="90">
        <v>191.8</v>
      </c>
      <c r="V5" s="89" t="s">
        <v>81</v>
      </c>
      <c r="W5" s="89" t="s">
        <v>331</v>
      </c>
      <c r="X5" s="89" t="s">
        <v>99</v>
      </c>
    </row>
    <row r="6" spans="1:24" x14ac:dyDescent="0.35">
      <c r="A6" s="41">
        <v>43890</v>
      </c>
      <c r="B6" s="1">
        <v>191.8</v>
      </c>
      <c r="C6" s="1">
        <v>33.5</v>
      </c>
      <c r="D6" s="1">
        <v>40</v>
      </c>
      <c r="E6" s="1">
        <f t="shared" si="0"/>
        <v>0.83750000000000002</v>
      </c>
      <c r="F6" s="1" t="str">
        <f t="shared" si="1"/>
        <v>Low Risk</v>
      </c>
      <c r="G6" s="1">
        <f>(B6/(Constants!$A$3*Constants!$A$3))*703</f>
        <v>25.302195533871274</v>
      </c>
      <c r="H6" t="str">
        <f t="shared" si="2"/>
        <v>Overweight</v>
      </c>
      <c r="I6" s="82">
        <f t="shared" si="3"/>
        <v>0.15055995828988525</v>
      </c>
      <c r="J6" t="str">
        <f>IF(AND(Constants!$C$3="Male",I6&lt;0.06),"Essential Fat",IF(AND(Constants!$C$3="Male",I6&gt;=0.06,I6&lt;0.14), "Healthy Athletic", IF(AND(Constants!$C$3="Male", I6&gt;=0.14,I6&lt;0.18), "Healthy Active", IF(AND(Constants!$C$3="Male",I6&gt;=0.18,I6&lt;0.26), "Acceptable", "Obese"))))</f>
        <v>Healthy Active</v>
      </c>
      <c r="K6" s="1">
        <f>66+(6.23*B6)+(12.7*Constants!$A$3)-(6.8*Constants!$B$3)</f>
        <v>2052.0140000000001</v>
      </c>
      <c r="L6" s="34">
        <f>IF(Constants!$D$3="Moderately active",K6*1.55,"See Notes &amp; Sources")</f>
        <v>3180.6217000000001</v>
      </c>
      <c r="N6" s="76">
        <v>43890</v>
      </c>
      <c r="O6" s="84">
        <v>191.8</v>
      </c>
      <c r="P6" s="84">
        <v>25.302195533871274</v>
      </c>
      <c r="Q6" s="85">
        <v>0.15055995828988525</v>
      </c>
      <c r="R6" s="84">
        <v>0.83750000000000002</v>
      </c>
      <c r="T6" s="88">
        <v>43890</v>
      </c>
      <c r="U6" s="90">
        <v>191.8</v>
      </c>
      <c r="V6" s="89" t="s">
        <v>81</v>
      </c>
      <c r="W6" s="89" t="s">
        <v>331</v>
      </c>
      <c r="X6" s="89" t="s">
        <v>99</v>
      </c>
    </row>
    <row r="7" spans="1:24" ht="14.5" customHeight="1" x14ac:dyDescent="0.35">
      <c r="A7" s="41">
        <v>43898</v>
      </c>
      <c r="B7" s="1">
        <v>188.2</v>
      </c>
      <c r="C7" s="1">
        <v>32.5</v>
      </c>
      <c r="D7" s="1">
        <v>40</v>
      </c>
      <c r="E7" s="1">
        <f>C7/D7</f>
        <v>0.8125</v>
      </c>
      <c r="F7" s="1" t="str">
        <f>IF(E7&lt;=0.95,"Low Risk",IF(AND(E7&gt;0.95,E7&lt;=1),"Some Risk","High Risk"))</f>
        <v>Low Risk</v>
      </c>
      <c r="G7" s="1">
        <f>(B7/(Constants!$A$3*Constants!$A$3))*703</f>
        <v>24.827284668793393</v>
      </c>
      <c r="H7" t="str">
        <f>IF(G7&lt;=18.5,"Underweight",IF(AND(G7&gt;18.5,G7&lt;=24.99),"Normal Weight",IF(AND(G7&gt;=25,G7&lt;30),"Overweight",IF(AND(G7&gt;=30,G7&lt;35),"Obese Class 1",IF(AND(G7&gt;=35,G7&lt;40),"Obese Class 2",IF(G7&gt;=40,"Morbidly Obese","Invalid Input"))))))</f>
        <v>Normal Weight</v>
      </c>
      <c r="I7" s="82">
        <f>(B7-((((B7*1.082)+94.42))-(C7*4.15)))/B7</f>
        <v>0.13295749202975565</v>
      </c>
      <c r="J7" t="str">
        <f>IF(AND(Constants!$C$3="Male",I7&lt;0.06),"Essential Fat",IF(AND(Constants!$C$3="Male",I7&gt;=0.06,I7&lt;0.14), "Healthy Athletic", IF(AND(Constants!$C$3="Male", I7&gt;=0.14,I7&lt;0.18), "Healthy Active", IF(AND(Constants!$C$3="Male",I7&gt;=0.18,I7&lt;0.26), "Acceptable", "Obese"))))</f>
        <v>Healthy Athletic</v>
      </c>
      <c r="K7" s="1">
        <f>66+(6.23*B7)+(12.7*Constants!$A$3)-(6.8*Constants!$B$3)</f>
        <v>2029.5860000000002</v>
      </c>
      <c r="L7" s="87">
        <f>IF(Constants!$D$3="Moderately active",K7*1.55,"See Notes &amp; Sources")</f>
        <v>3145.8583000000003</v>
      </c>
      <c r="N7" s="76">
        <v>43898</v>
      </c>
      <c r="O7" s="84">
        <v>188.2</v>
      </c>
      <c r="P7" s="84">
        <v>24.827284668793393</v>
      </c>
      <c r="Q7" s="85">
        <v>0.13295749202975565</v>
      </c>
      <c r="R7" s="84">
        <v>0.8125</v>
      </c>
      <c r="T7" s="88">
        <v>43898</v>
      </c>
      <c r="U7" s="90">
        <v>188.2</v>
      </c>
      <c r="V7" s="89" t="s">
        <v>79</v>
      </c>
      <c r="W7" s="89" t="s">
        <v>332</v>
      </c>
      <c r="X7" s="89" t="s">
        <v>99</v>
      </c>
    </row>
    <row r="8" spans="1:24" ht="14.5" customHeight="1" x14ac:dyDescent="0.35">
      <c r="A8" s="41"/>
      <c r="B8" s="1"/>
      <c r="C8" s="1"/>
      <c r="D8" s="1"/>
      <c r="E8" s="1"/>
      <c r="F8" s="1"/>
      <c r="G8" s="1"/>
      <c r="J8"/>
      <c r="K8" s="1"/>
      <c r="L8" s="87"/>
      <c r="M8"/>
      <c r="U8"/>
    </row>
    <row r="9" spans="1:24" ht="30" customHeight="1" x14ac:dyDescent="0.35">
      <c r="F9"/>
      <c r="G9"/>
      <c r="I9"/>
      <c r="J9"/>
      <c r="K9"/>
      <c r="L9"/>
      <c r="M9"/>
      <c r="U9"/>
    </row>
    <row r="10" spans="1:24" ht="14.5" customHeight="1" x14ac:dyDescent="0.35">
      <c r="F10"/>
      <c r="G10"/>
      <c r="I10"/>
      <c r="J10"/>
      <c r="K10"/>
      <c r="L10"/>
      <c r="M10"/>
      <c r="Q10" t="s">
        <v>329</v>
      </c>
      <c r="U10"/>
    </row>
    <row r="11" spans="1:24" ht="30" customHeight="1" x14ac:dyDescent="0.35">
      <c r="F11"/>
      <c r="G11"/>
      <c r="I11"/>
      <c r="J11"/>
      <c r="K11"/>
      <c r="L11"/>
      <c r="M11"/>
      <c r="U11"/>
    </row>
    <row r="12" spans="1:24" ht="14.5" customHeight="1" x14ac:dyDescent="0.35">
      <c r="F12"/>
      <c r="G12"/>
      <c r="I12"/>
      <c r="J12"/>
      <c r="K12"/>
      <c r="L12"/>
      <c r="M12"/>
      <c r="Q12" t="s">
        <v>330</v>
      </c>
      <c r="U12"/>
    </row>
    <row r="13" spans="1:24" ht="30" customHeight="1" x14ac:dyDescent="0.35">
      <c r="F13"/>
      <c r="G13"/>
      <c r="I13"/>
      <c r="J13"/>
      <c r="K13"/>
      <c r="L13"/>
      <c r="M13"/>
      <c r="U13"/>
    </row>
    <row r="14" spans="1:24" x14ac:dyDescent="0.35">
      <c r="F14"/>
      <c r="G14"/>
      <c r="I14"/>
      <c r="J14"/>
      <c r="K14"/>
      <c r="L14"/>
      <c r="M14"/>
      <c r="U14"/>
    </row>
    <row r="15" spans="1:24" x14ac:dyDescent="0.35">
      <c r="B15"/>
      <c r="C15"/>
      <c r="D15"/>
      <c r="E15"/>
      <c r="F15"/>
      <c r="G15"/>
      <c r="I15"/>
      <c r="J15"/>
      <c r="K15"/>
      <c r="L15"/>
      <c r="M15"/>
      <c r="U15"/>
    </row>
    <row r="16" spans="1:24" x14ac:dyDescent="0.35">
      <c r="B16"/>
      <c r="C16"/>
      <c r="D16"/>
      <c r="E16"/>
      <c r="F16"/>
      <c r="G16"/>
      <c r="I16" s="83"/>
      <c r="J16"/>
      <c r="K16"/>
      <c r="L16"/>
      <c r="U16"/>
    </row>
    <row r="17" spans="2:21" x14ac:dyDescent="0.35">
      <c r="B17"/>
      <c r="C17"/>
      <c r="D17"/>
      <c r="E17"/>
      <c r="F17"/>
      <c r="G17"/>
      <c r="I17" s="83"/>
      <c r="J17"/>
      <c r="K17"/>
      <c r="L17"/>
      <c r="U17"/>
    </row>
    <row r="18" spans="2:21" x14ac:dyDescent="0.35">
      <c r="B18"/>
      <c r="C18"/>
      <c r="D18"/>
      <c r="E18"/>
      <c r="F18"/>
      <c r="G18"/>
      <c r="I18" s="83"/>
      <c r="J18"/>
      <c r="K18"/>
      <c r="L18"/>
      <c r="U18"/>
    </row>
    <row r="19" spans="2:21" x14ac:dyDescent="0.35">
      <c r="B19"/>
      <c r="C19"/>
      <c r="D19"/>
      <c r="E19"/>
      <c r="F19"/>
      <c r="G19"/>
      <c r="I19" s="83"/>
      <c r="J19"/>
      <c r="K19"/>
      <c r="L19"/>
      <c r="U19"/>
    </row>
    <row r="20" spans="2:21" x14ac:dyDescent="0.35">
      <c r="B20"/>
      <c r="C20"/>
      <c r="D20"/>
      <c r="E20"/>
      <c r="F20"/>
      <c r="G20"/>
      <c r="I20" s="83"/>
      <c r="J20"/>
      <c r="K20"/>
      <c r="L20"/>
      <c r="U20"/>
    </row>
    <row r="21" spans="2:21" x14ac:dyDescent="0.35">
      <c r="B21"/>
      <c r="C21"/>
      <c r="D21"/>
      <c r="E21"/>
      <c r="F21"/>
      <c r="G21"/>
      <c r="I21" s="83"/>
      <c r="J21"/>
      <c r="K21"/>
      <c r="L21"/>
      <c r="U21"/>
    </row>
    <row r="22" spans="2:21" x14ac:dyDescent="0.35">
      <c r="B22"/>
      <c r="C22"/>
      <c r="D22"/>
      <c r="E22"/>
      <c r="F22"/>
      <c r="G22"/>
      <c r="I22" s="83"/>
      <c r="J22"/>
      <c r="K22"/>
      <c r="L22"/>
      <c r="U22"/>
    </row>
    <row r="23" spans="2:21" x14ac:dyDescent="0.35">
      <c r="B23"/>
      <c r="C23"/>
      <c r="D23"/>
      <c r="E23"/>
      <c r="F23"/>
      <c r="U23"/>
    </row>
    <row r="24" spans="2:21" x14ac:dyDescent="0.35">
      <c r="B24"/>
      <c r="C24"/>
      <c r="D24"/>
      <c r="E24"/>
      <c r="U24"/>
    </row>
    <row r="25" spans="2:21" x14ac:dyDescent="0.35">
      <c r="B25"/>
      <c r="C25"/>
      <c r="D25"/>
      <c r="E25"/>
      <c r="U25"/>
    </row>
    <row r="26" spans="2:21" x14ac:dyDescent="0.35">
      <c r="B26"/>
      <c r="C26"/>
      <c r="D26"/>
      <c r="E26"/>
    </row>
    <row r="27" spans="2:21" x14ac:dyDescent="0.35">
      <c r="B27"/>
      <c r="C27"/>
      <c r="D27"/>
      <c r="E27"/>
    </row>
    <row r="28" spans="2:21" x14ac:dyDescent="0.35">
      <c r="B28"/>
      <c r="C28"/>
      <c r="D28"/>
      <c r="E28"/>
    </row>
  </sheetData>
  <sheetProtection sheet="1" objects="1" scenarios="1"/>
  <pageMargins left="0.7" right="0.7" top="0.75" bottom="0.75" header="0.3" footer="0.3"/>
  <pageSetup orientation="landscape" horizontalDpi="4294967293" r:id="rId3"/>
  <tableParts count="1">
    <tablePart r:id="rId4"/>
  </tableParts>
  <extLst>
    <ext xmlns:x14="http://schemas.microsoft.com/office/spreadsheetml/2009/9/main" uri="{05C60535-1F16-4fd2-B633-F4F36F0B64E0}">
      <x14:sparklineGroups xmlns:xm="http://schemas.microsoft.com/office/excel/2006/main">
        <x14:sparklineGroup manualMax="0.95000000000000007" manualMin="0.8" displayEmptyCellsAs="gap" markers="1" minAxisType="custom" maxAxisType="custom" xr2:uid="{6B0AAE77-0BC8-4C03-B6DC-8A6A1BD5FAD3}">
          <x14:colorSeries rgb="FF376092"/>
          <x14:colorNegative rgb="FFD00000"/>
          <x14:colorAxis rgb="FF000000"/>
          <x14:colorMarkers rgb="FFD00000"/>
          <x14:colorFirst rgb="FFD00000"/>
          <x14:colorLast rgb="FFD00000"/>
          <x14:colorHigh rgb="FFD00000"/>
          <x14:colorLow rgb="FFD00000"/>
          <x14:sparklines>
            <x14:sparkline>
              <xm:f>Measurements!E2:E7</xm:f>
              <xm:sqref>Q13</xm:sqref>
            </x14:sparkline>
          </x14:sparklines>
        </x14:sparklineGroup>
        <x14:sparklineGroup manualMax="26.5" manualMin="25" displayEmptyCellsAs="gap" markers="1" minAxisType="custom" maxAxisType="custom" xr2:uid="{92E80334-56F7-43AA-97B3-8D1371CE60E5}">
          <x14:colorSeries rgb="FF376092"/>
          <x14:colorNegative rgb="FFD00000"/>
          <x14:colorAxis rgb="FF000000"/>
          <x14:colorMarkers rgb="FFD00000"/>
          <x14:colorFirst rgb="FFD00000"/>
          <x14:colorLast rgb="FFD00000"/>
          <x14:colorHigh rgb="FFD00000"/>
          <x14:colorLow rgb="FFD00000"/>
          <x14:sparklines>
            <x14:sparkline>
              <xm:f>Measurements!G2:G7</xm:f>
              <xm:sqref>Q11</xm:sqref>
            </x14:sparkline>
          </x14:sparklines>
        </x14:sparklineGroup>
        <x14:sparklineGroup manualMax="0.21000000000000002" manualMin="0.15000000000000002" displayEmptyCellsAs="gap" markers="1" minAxisType="custom" maxAxisType="custom" xr2:uid="{F984F902-2768-4753-87FA-6ADFD3A6EB0A}">
          <x14:colorSeries rgb="FF376092"/>
          <x14:colorNegative rgb="FFD00000"/>
          <x14:colorAxis rgb="FF000000"/>
          <x14:colorMarkers rgb="FFD00000"/>
          <x14:colorFirst rgb="FFD00000"/>
          <x14:colorLast rgb="FFD00000"/>
          <x14:colorHigh rgb="FFD00000"/>
          <x14:colorLow rgb="FFD00000"/>
          <x14:sparklines>
            <x14:sparkline>
              <xm:f>Measurements!I2:I7</xm:f>
              <xm:sqref>Q9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E5E1-9371-4377-B018-1756F8D2C43D}">
  <dimension ref="A1:L1001"/>
  <sheetViews>
    <sheetView zoomScaleNormal="100" workbookViewId="0">
      <selection activeCell="L4" sqref="L4"/>
    </sheetView>
  </sheetViews>
  <sheetFormatPr defaultRowHeight="14.5" x14ac:dyDescent="0.35"/>
  <cols>
    <col min="1" max="1" width="11.7265625" style="44" customWidth="1"/>
    <col min="2" max="2" width="11.7265625" customWidth="1"/>
    <col min="3" max="5" width="11.7265625" style="1" customWidth="1"/>
    <col min="6" max="6" width="11.7265625" style="47" customWidth="1"/>
    <col min="7" max="7" width="11.7265625" customWidth="1"/>
    <col min="8" max="8" width="12.36328125" bestFit="1" customWidth="1"/>
    <col min="9" max="9" width="13.81640625" bestFit="1" customWidth="1"/>
    <col min="10" max="10" width="9.7265625" bestFit="1" customWidth="1"/>
    <col min="11" max="11" width="11.81640625" bestFit="1" customWidth="1"/>
    <col min="12" max="12" width="13.36328125" bestFit="1" customWidth="1"/>
    <col min="13" max="15" width="4.36328125" bestFit="1" customWidth="1"/>
    <col min="16" max="23" width="5.36328125" bestFit="1" customWidth="1"/>
    <col min="24" max="24" width="5.81640625" bestFit="1" customWidth="1"/>
    <col min="25" max="41" width="5.36328125" bestFit="1" customWidth="1"/>
    <col min="42" max="42" width="5.81640625" bestFit="1" customWidth="1"/>
    <col min="43" max="47" width="5.36328125" bestFit="1" customWidth="1"/>
    <col min="48" max="101" width="6.36328125" bestFit="1" customWidth="1"/>
    <col min="102" max="103" width="7.36328125" bestFit="1" customWidth="1"/>
    <col min="104" max="104" width="10.7265625" bestFit="1" customWidth="1"/>
    <col min="105" max="105" width="6.36328125" bestFit="1" customWidth="1"/>
    <col min="106" max="106" width="4.36328125" bestFit="1" customWidth="1"/>
    <col min="107" max="108" width="5.36328125" bestFit="1" customWidth="1"/>
    <col min="109" max="109" width="11.08984375" bestFit="1" customWidth="1"/>
    <col min="110" max="110" width="6.36328125" bestFit="1" customWidth="1"/>
    <col min="111" max="111" width="4.36328125" bestFit="1" customWidth="1"/>
    <col min="112" max="112" width="11.08984375" bestFit="1" customWidth="1"/>
    <col min="113" max="113" width="6.36328125" bestFit="1" customWidth="1"/>
    <col min="114" max="115" width="4.36328125" bestFit="1" customWidth="1"/>
    <col min="116" max="116" width="11.08984375" bestFit="1" customWidth="1"/>
    <col min="117" max="117" width="6.36328125" bestFit="1" customWidth="1"/>
    <col min="118" max="118" width="11.08984375" bestFit="1" customWidth="1"/>
    <col min="119" max="119" width="6.36328125" bestFit="1" customWidth="1"/>
    <col min="120" max="122" width="4.36328125" bestFit="1" customWidth="1"/>
    <col min="123" max="124" width="5.36328125" bestFit="1" customWidth="1"/>
    <col min="125" max="125" width="11.08984375" bestFit="1" customWidth="1"/>
    <col min="126" max="126" width="6.36328125" bestFit="1" customWidth="1"/>
    <col min="127" max="129" width="4.36328125" bestFit="1" customWidth="1"/>
    <col min="130" max="130" width="11.08984375" bestFit="1" customWidth="1"/>
    <col min="131" max="131" width="6.36328125" bestFit="1" customWidth="1"/>
    <col min="132" max="132" width="11.08984375" bestFit="1" customWidth="1"/>
    <col min="133" max="133" width="6.36328125" bestFit="1" customWidth="1"/>
    <col min="134" max="135" width="4.36328125" bestFit="1" customWidth="1"/>
    <col min="136" max="136" width="5.36328125" bestFit="1" customWidth="1"/>
    <col min="137" max="137" width="11.08984375" bestFit="1" customWidth="1"/>
    <col min="138" max="138" width="6.36328125" bestFit="1" customWidth="1"/>
    <col min="139" max="143" width="4.36328125" bestFit="1" customWidth="1"/>
    <col min="144" max="144" width="5.36328125" bestFit="1" customWidth="1"/>
    <col min="145" max="145" width="11.08984375" bestFit="1" customWidth="1"/>
    <col min="146" max="146" width="6.36328125" bestFit="1" customWidth="1"/>
    <col min="147" max="149" width="4.36328125" bestFit="1" customWidth="1"/>
    <col min="150" max="151" width="5.36328125" bestFit="1" customWidth="1"/>
    <col min="152" max="152" width="11.08984375" bestFit="1" customWidth="1"/>
    <col min="153" max="153" width="6.36328125" bestFit="1" customWidth="1"/>
    <col min="154" max="154" width="4.36328125" bestFit="1" customWidth="1"/>
    <col min="155" max="155" width="11.08984375" bestFit="1" customWidth="1"/>
    <col min="156" max="156" width="6.36328125" bestFit="1" customWidth="1"/>
    <col min="157" max="159" width="5.36328125" bestFit="1" customWidth="1"/>
    <col min="160" max="160" width="11.08984375" bestFit="1" customWidth="1"/>
    <col min="161" max="161" width="6.36328125" bestFit="1" customWidth="1"/>
    <col min="162" max="162" width="11.08984375" bestFit="1" customWidth="1"/>
    <col min="163" max="163" width="6.36328125" bestFit="1" customWidth="1"/>
    <col min="164" max="165" width="5.36328125" bestFit="1" customWidth="1"/>
    <col min="166" max="166" width="11.08984375" bestFit="1" customWidth="1"/>
    <col min="167" max="167" width="6.36328125" bestFit="1" customWidth="1"/>
    <col min="168" max="169" width="5.36328125" bestFit="1" customWidth="1"/>
    <col min="170" max="170" width="11.08984375" bestFit="1" customWidth="1"/>
    <col min="171" max="171" width="6.36328125" bestFit="1" customWidth="1"/>
    <col min="172" max="172" width="11.08984375" bestFit="1" customWidth="1"/>
    <col min="173" max="173" width="6.36328125" bestFit="1" customWidth="1"/>
    <col min="174" max="174" width="4.36328125" bestFit="1" customWidth="1"/>
    <col min="175" max="175" width="5.36328125" bestFit="1" customWidth="1"/>
    <col min="176" max="176" width="11.08984375" bestFit="1" customWidth="1"/>
    <col min="177" max="177" width="6.36328125" bestFit="1" customWidth="1"/>
    <col min="178" max="178" width="11.08984375" bestFit="1" customWidth="1"/>
    <col min="179" max="179" width="6.36328125" bestFit="1" customWidth="1"/>
    <col min="180" max="180" width="11.08984375" bestFit="1" customWidth="1"/>
    <col min="181" max="181" width="6.36328125" bestFit="1" customWidth="1"/>
    <col min="182" max="183" width="5.36328125" bestFit="1" customWidth="1"/>
    <col min="184" max="184" width="11.08984375" bestFit="1" customWidth="1"/>
    <col min="185" max="185" width="6.36328125" bestFit="1" customWidth="1"/>
    <col min="186" max="186" width="11.08984375" bestFit="1" customWidth="1"/>
    <col min="187" max="187" width="6.36328125" bestFit="1" customWidth="1"/>
    <col min="188" max="188" width="5.36328125" bestFit="1" customWidth="1"/>
    <col min="189" max="189" width="11.08984375" bestFit="1" customWidth="1"/>
    <col min="190" max="190" width="6.36328125" bestFit="1" customWidth="1"/>
    <col min="191" max="192" width="4.36328125" bestFit="1" customWidth="1"/>
    <col min="193" max="193" width="11.08984375" bestFit="1" customWidth="1"/>
    <col min="194" max="194" width="6.36328125" bestFit="1" customWidth="1"/>
    <col min="195" max="195" width="5.36328125" bestFit="1" customWidth="1"/>
    <col min="196" max="196" width="11.08984375" bestFit="1" customWidth="1"/>
    <col min="197" max="197" width="6.36328125" bestFit="1" customWidth="1"/>
    <col min="198" max="198" width="11.08984375" bestFit="1" customWidth="1"/>
    <col min="199" max="199" width="6.36328125" bestFit="1" customWidth="1"/>
    <col min="200" max="200" width="5.36328125" bestFit="1" customWidth="1"/>
    <col min="201" max="201" width="11.08984375" bestFit="1" customWidth="1"/>
    <col min="202" max="202" width="6.36328125" bestFit="1" customWidth="1"/>
    <col min="203" max="204" width="5.36328125" bestFit="1" customWidth="1"/>
    <col min="205" max="205" width="11.08984375" bestFit="1" customWidth="1"/>
    <col min="206" max="206" width="6.36328125" bestFit="1" customWidth="1"/>
    <col min="207" max="207" width="11.08984375" bestFit="1" customWidth="1"/>
    <col min="208" max="208" width="6.36328125" bestFit="1" customWidth="1"/>
    <col min="209" max="210" width="5.36328125" bestFit="1" customWidth="1"/>
    <col min="211" max="211" width="11.08984375" bestFit="1" customWidth="1"/>
    <col min="212" max="212" width="6.36328125" bestFit="1" customWidth="1"/>
    <col min="213" max="213" width="11.08984375" bestFit="1" customWidth="1"/>
    <col min="214" max="214" width="6.36328125" bestFit="1" customWidth="1"/>
    <col min="215" max="216" width="5.36328125" bestFit="1" customWidth="1"/>
    <col min="217" max="217" width="11.08984375" bestFit="1" customWidth="1"/>
    <col min="218" max="218" width="6.36328125" bestFit="1" customWidth="1"/>
    <col min="219" max="219" width="11.08984375" bestFit="1" customWidth="1"/>
    <col min="220" max="220" width="6.36328125" bestFit="1" customWidth="1"/>
    <col min="221" max="221" width="11.08984375" bestFit="1" customWidth="1"/>
    <col min="222" max="222" width="6.36328125" bestFit="1" customWidth="1"/>
    <col min="223" max="223" width="11.08984375" bestFit="1" customWidth="1"/>
    <col min="224" max="224" width="6.36328125" bestFit="1" customWidth="1"/>
    <col min="225" max="227" width="5.36328125" bestFit="1" customWidth="1"/>
    <col min="228" max="228" width="11.08984375" bestFit="1" customWidth="1"/>
    <col min="229" max="229" width="6.36328125" bestFit="1" customWidth="1"/>
    <col min="230" max="230" width="11.08984375" bestFit="1" customWidth="1"/>
    <col min="231" max="231" width="6.36328125" bestFit="1" customWidth="1"/>
    <col min="232" max="232" width="5.36328125" bestFit="1" customWidth="1"/>
    <col min="233" max="233" width="11.08984375" bestFit="1" customWidth="1"/>
    <col min="234" max="234" width="6.36328125" bestFit="1" customWidth="1"/>
    <col min="235" max="235" width="11.08984375" bestFit="1" customWidth="1"/>
    <col min="236" max="236" width="6.36328125" bestFit="1" customWidth="1"/>
    <col min="237" max="237" width="11.08984375" bestFit="1" customWidth="1"/>
    <col min="238" max="238" width="6.36328125" bestFit="1" customWidth="1"/>
    <col min="239" max="239" width="11.08984375" bestFit="1" customWidth="1"/>
    <col min="240" max="240" width="6.36328125" bestFit="1" customWidth="1"/>
    <col min="241" max="241" width="11.08984375" bestFit="1" customWidth="1"/>
    <col min="242" max="242" width="6.36328125" bestFit="1" customWidth="1"/>
    <col min="243" max="243" width="11.08984375" bestFit="1" customWidth="1"/>
    <col min="244" max="244" width="6.36328125" bestFit="1" customWidth="1"/>
    <col min="245" max="245" width="11.08984375" bestFit="1" customWidth="1"/>
    <col min="246" max="246" width="6.36328125" bestFit="1" customWidth="1"/>
    <col min="247" max="247" width="11.08984375" bestFit="1" customWidth="1"/>
    <col min="248" max="248" width="6.36328125" bestFit="1" customWidth="1"/>
    <col min="249" max="249" width="11.08984375" bestFit="1" customWidth="1"/>
    <col min="250" max="250" width="6.36328125" bestFit="1" customWidth="1"/>
    <col min="251" max="251" width="5.36328125" bestFit="1" customWidth="1"/>
    <col min="252" max="252" width="11.08984375" bestFit="1" customWidth="1"/>
    <col min="253" max="253" width="6.36328125" bestFit="1" customWidth="1"/>
    <col min="254" max="254" width="11.08984375" bestFit="1" customWidth="1"/>
    <col min="255" max="255" width="6.36328125" bestFit="1" customWidth="1"/>
    <col min="256" max="256" width="11.08984375" bestFit="1" customWidth="1"/>
    <col min="257" max="257" width="6.36328125" bestFit="1" customWidth="1"/>
    <col min="258" max="258" width="11.08984375" bestFit="1" customWidth="1"/>
    <col min="259" max="259" width="6.36328125" bestFit="1" customWidth="1"/>
    <col min="260" max="260" width="11.08984375" bestFit="1" customWidth="1"/>
    <col min="261" max="261" width="6.36328125" bestFit="1" customWidth="1"/>
    <col min="262" max="262" width="11.08984375" bestFit="1" customWidth="1"/>
    <col min="263" max="263" width="6.36328125" bestFit="1" customWidth="1"/>
    <col min="264" max="264" width="11.08984375" bestFit="1" customWidth="1"/>
    <col min="265" max="265" width="6.36328125" bestFit="1" customWidth="1"/>
    <col min="266" max="266" width="11.08984375" bestFit="1" customWidth="1"/>
    <col min="267" max="267" width="6.36328125" bestFit="1" customWidth="1"/>
    <col min="268" max="268" width="11.08984375" bestFit="1" customWidth="1"/>
    <col min="269" max="269" width="7.36328125" bestFit="1" customWidth="1"/>
    <col min="270" max="270" width="12.08984375" bestFit="1" customWidth="1"/>
    <col min="271" max="271" width="7.36328125" bestFit="1" customWidth="1"/>
    <col min="272" max="272" width="12.08984375" bestFit="1" customWidth="1"/>
    <col min="273" max="273" width="10.7265625" bestFit="1" customWidth="1"/>
    <col min="274" max="274" width="13.36328125" bestFit="1" customWidth="1"/>
    <col min="275" max="275" width="11.81640625" bestFit="1" customWidth="1"/>
    <col min="276" max="276" width="13.36328125" bestFit="1" customWidth="1"/>
    <col min="277" max="277" width="11.81640625" bestFit="1" customWidth="1"/>
    <col min="278" max="278" width="13.36328125" bestFit="1" customWidth="1"/>
    <col min="279" max="279" width="11.81640625" bestFit="1" customWidth="1"/>
    <col min="280" max="280" width="13.36328125" bestFit="1" customWidth="1"/>
    <col min="281" max="281" width="18" bestFit="1" customWidth="1"/>
    <col min="282" max="282" width="19.453125" bestFit="1" customWidth="1"/>
    <col min="283" max="283" width="11.81640625" bestFit="1" customWidth="1"/>
    <col min="284" max="284" width="13.36328125" bestFit="1" customWidth="1"/>
    <col min="285" max="285" width="11.81640625" bestFit="1" customWidth="1"/>
    <col min="286" max="286" width="13.36328125" bestFit="1" customWidth="1"/>
    <col min="287" max="287" width="11.81640625" bestFit="1" customWidth="1"/>
    <col min="288" max="288" width="13.36328125" bestFit="1" customWidth="1"/>
    <col min="289" max="289" width="11.81640625" bestFit="1" customWidth="1"/>
    <col min="290" max="290" width="13.36328125" bestFit="1" customWidth="1"/>
    <col min="291" max="291" width="11.81640625" bestFit="1" customWidth="1"/>
    <col min="292" max="292" width="13.36328125" bestFit="1" customWidth="1"/>
    <col min="293" max="293" width="11.81640625" bestFit="1" customWidth="1"/>
    <col min="294" max="294" width="13.36328125" bestFit="1" customWidth="1"/>
    <col min="295" max="295" width="18" bestFit="1" customWidth="1"/>
    <col min="296" max="296" width="19.453125" bestFit="1" customWidth="1"/>
    <col min="297" max="297" width="11.81640625" bestFit="1" customWidth="1"/>
    <col min="298" max="298" width="13.36328125" bestFit="1" customWidth="1"/>
    <col min="299" max="299" width="11.81640625" bestFit="1" customWidth="1"/>
    <col min="300" max="300" width="13.36328125" bestFit="1" customWidth="1"/>
    <col min="301" max="301" width="18" bestFit="1" customWidth="1"/>
    <col min="302" max="302" width="19.453125" bestFit="1" customWidth="1"/>
    <col min="303" max="303" width="11.81640625" bestFit="1" customWidth="1"/>
    <col min="304" max="304" width="13.36328125" bestFit="1" customWidth="1"/>
    <col min="305" max="305" width="11.81640625" bestFit="1" customWidth="1"/>
    <col min="306" max="306" width="13.36328125" bestFit="1" customWidth="1"/>
    <col min="307" max="307" width="11.81640625" bestFit="1" customWidth="1"/>
    <col min="308" max="308" width="13.36328125" bestFit="1" customWidth="1"/>
    <col min="309" max="309" width="11.81640625" bestFit="1" customWidth="1"/>
    <col min="310" max="310" width="13.36328125" bestFit="1" customWidth="1"/>
    <col min="311" max="311" width="18" bestFit="1" customWidth="1"/>
    <col min="312" max="312" width="19.453125" bestFit="1" customWidth="1"/>
    <col min="313" max="313" width="11.81640625" bestFit="1" customWidth="1"/>
    <col min="314" max="314" width="13.36328125" bestFit="1" customWidth="1"/>
    <col min="315" max="315" width="18" bestFit="1" customWidth="1"/>
    <col min="316" max="316" width="19.453125" bestFit="1" customWidth="1"/>
    <col min="317" max="317" width="11.81640625" bestFit="1" customWidth="1"/>
    <col min="318" max="318" width="13.36328125" bestFit="1" customWidth="1"/>
    <col min="319" max="319" width="11.81640625" bestFit="1" customWidth="1"/>
    <col min="320" max="320" width="13.36328125" bestFit="1" customWidth="1"/>
    <col min="321" max="321" width="11.81640625" bestFit="1" customWidth="1"/>
    <col min="322" max="322" width="13.36328125" bestFit="1" customWidth="1"/>
    <col min="323" max="323" width="18" bestFit="1" customWidth="1"/>
    <col min="324" max="324" width="19.453125" bestFit="1" customWidth="1"/>
    <col min="325" max="325" width="11.81640625" bestFit="1" customWidth="1"/>
    <col min="326" max="326" width="13.36328125" bestFit="1" customWidth="1"/>
    <col min="327" max="327" width="11.81640625" bestFit="1" customWidth="1"/>
    <col min="328" max="328" width="13.36328125" bestFit="1" customWidth="1"/>
    <col min="329" max="329" width="11.81640625" bestFit="1" customWidth="1"/>
    <col min="330" max="330" width="13.36328125" bestFit="1" customWidth="1"/>
    <col min="331" max="331" width="18" bestFit="1" customWidth="1"/>
    <col min="332" max="332" width="19.453125" bestFit="1" customWidth="1"/>
    <col min="333" max="333" width="11.81640625" bestFit="1" customWidth="1"/>
    <col min="334" max="334" width="13.36328125" bestFit="1" customWidth="1"/>
    <col min="335" max="335" width="18" bestFit="1" customWidth="1"/>
    <col min="336" max="336" width="19.453125" bestFit="1" customWidth="1"/>
    <col min="337" max="337" width="11.81640625" bestFit="1" customWidth="1"/>
    <col min="338" max="338" width="13.36328125" bestFit="1" customWidth="1"/>
    <col min="339" max="339" width="11.81640625" bestFit="1" customWidth="1"/>
    <col min="340" max="340" width="13.36328125" bestFit="1" customWidth="1"/>
    <col min="341" max="341" width="11.81640625" bestFit="1" customWidth="1"/>
    <col min="342" max="342" width="13.36328125" bestFit="1" customWidth="1"/>
    <col min="343" max="343" width="18" bestFit="1" customWidth="1"/>
    <col min="344" max="344" width="19.453125" bestFit="1" customWidth="1"/>
    <col min="345" max="345" width="11.81640625" bestFit="1" customWidth="1"/>
    <col min="346" max="346" width="13.36328125" bestFit="1" customWidth="1"/>
    <col min="347" max="347" width="18" bestFit="1" customWidth="1"/>
    <col min="348" max="348" width="19.453125" bestFit="1" customWidth="1"/>
    <col min="349" max="349" width="11.81640625" bestFit="1" customWidth="1"/>
    <col min="350" max="350" width="13.36328125" bestFit="1" customWidth="1"/>
    <col min="351" max="351" width="18" bestFit="1" customWidth="1"/>
    <col min="352" max="352" width="19.453125" bestFit="1" customWidth="1"/>
    <col min="353" max="353" width="11.81640625" bestFit="1" customWidth="1"/>
    <col min="354" max="354" width="13.36328125" bestFit="1" customWidth="1"/>
    <col min="355" max="355" width="11.81640625" bestFit="1" customWidth="1"/>
    <col min="356" max="356" width="13.36328125" bestFit="1" customWidth="1"/>
    <col min="357" max="357" width="11.81640625" bestFit="1" customWidth="1"/>
    <col min="358" max="358" width="13.36328125" bestFit="1" customWidth="1"/>
    <col min="359" max="359" width="18" bestFit="1" customWidth="1"/>
    <col min="360" max="360" width="19.453125" bestFit="1" customWidth="1"/>
    <col min="361" max="361" width="11.81640625" bestFit="1" customWidth="1"/>
    <col min="362" max="362" width="13.36328125" bestFit="1" customWidth="1"/>
    <col min="363" max="363" width="18" bestFit="1" customWidth="1"/>
    <col min="364" max="364" width="19.453125" bestFit="1" customWidth="1"/>
    <col min="365" max="365" width="11.81640625" bestFit="1" customWidth="1"/>
    <col min="366" max="366" width="13.36328125" bestFit="1" customWidth="1"/>
    <col min="367" max="367" width="11.81640625" bestFit="1" customWidth="1"/>
    <col min="368" max="368" width="13.36328125" bestFit="1" customWidth="1"/>
    <col min="369" max="369" width="18" bestFit="1" customWidth="1"/>
    <col min="370" max="370" width="19.453125" bestFit="1" customWidth="1"/>
    <col min="371" max="371" width="11.81640625" bestFit="1" customWidth="1"/>
    <col min="372" max="372" width="13.36328125" bestFit="1" customWidth="1"/>
    <col min="373" max="373" width="11.81640625" bestFit="1" customWidth="1"/>
    <col min="374" max="374" width="13.36328125" bestFit="1" customWidth="1"/>
    <col min="375" max="375" width="11.81640625" bestFit="1" customWidth="1"/>
    <col min="376" max="376" width="13.36328125" bestFit="1" customWidth="1"/>
    <col min="377" max="377" width="18" bestFit="1" customWidth="1"/>
    <col min="378" max="378" width="19.453125" bestFit="1" customWidth="1"/>
    <col min="379" max="379" width="11.81640625" bestFit="1" customWidth="1"/>
    <col min="380" max="380" width="13.36328125" bestFit="1" customWidth="1"/>
    <col min="381" max="381" width="11.81640625" bestFit="1" customWidth="1"/>
    <col min="382" max="382" width="13.36328125" bestFit="1" customWidth="1"/>
    <col min="383" max="383" width="18" bestFit="1" customWidth="1"/>
    <col min="384" max="384" width="19.453125" bestFit="1" customWidth="1"/>
    <col min="385" max="385" width="11.81640625" bestFit="1" customWidth="1"/>
    <col min="386" max="386" width="13.36328125" bestFit="1" customWidth="1"/>
    <col min="387" max="387" width="18" bestFit="1" customWidth="1"/>
    <col min="388" max="388" width="19.453125" bestFit="1" customWidth="1"/>
    <col min="389" max="389" width="11.81640625" bestFit="1" customWidth="1"/>
    <col min="390" max="390" width="13.36328125" bestFit="1" customWidth="1"/>
    <col min="391" max="391" width="11.81640625" bestFit="1" customWidth="1"/>
    <col min="392" max="392" width="13.36328125" bestFit="1" customWidth="1"/>
    <col min="393" max="393" width="18" bestFit="1" customWidth="1"/>
    <col min="394" max="394" width="19.453125" bestFit="1" customWidth="1"/>
    <col min="395" max="395" width="11.81640625" bestFit="1" customWidth="1"/>
    <col min="396" max="396" width="13.36328125" bestFit="1" customWidth="1"/>
    <col min="397" max="397" width="11.81640625" bestFit="1" customWidth="1"/>
    <col min="398" max="398" width="13.36328125" bestFit="1" customWidth="1"/>
    <col min="399" max="399" width="11.81640625" bestFit="1" customWidth="1"/>
    <col min="400" max="400" width="13.36328125" bestFit="1" customWidth="1"/>
    <col min="401" max="401" width="18" bestFit="1" customWidth="1"/>
    <col min="402" max="402" width="19.453125" bestFit="1" customWidth="1"/>
    <col min="403" max="403" width="11.81640625" bestFit="1" customWidth="1"/>
    <col min="404" max="404" width="13.36328125" bestFit="1" customWidth="1"/>
    <col min="405" max="405" width="18" bestFit="1" customWidth="1"/>
    <col min="406" max="406" width="19.453125" bestFit="1" customWidth="1"/>
    <col min="407" max="407" width="11.81640625" bestFit="1" customWidth="1"/>
    <col min="408" max="408" width="13.36328125" bestFit="1" customWidth="1"/>
    <col min="409" max="409" width="11.81640625" bestFit="1" customWidth="1"/>
    <col min="410" max="410" width="13.36328125" bestFit="1" customWidth="1"/>
    <col min="411" max="411" width="11.81640625" bestFit="1" customWidth="1"/>
    <col min="412" max="412" width="13.36328125" bestFit="1" customWidth="1"/>
    <col min="413" max="413" width="18" bestFit="1" customWidth="1"/>
    <col min="414" max="414" width="19.453125" bestFit="1" customWidth="1"/>
    <col min="415" max="415" width="11.81640625" bestFit="1" customWidth="1"/>
    <col min="416" max="416" width="13.36328125" bestFit="1" customWidth="1"/>
    <col min="417" max="417" width="18" bestFit="1" customWidth="1"/>
    <col min="418" max="418" width="19.453125" bestFit="1" customWidth="1"/>
    <col min="419" max="419" width="11.81640625" bestFit="1" customWidth="1"/>
    <col min="420" max="420" width="13.36328125" bestFit="1" customWidth="1"/>
    <col min="421" max="421" width="11.81640625" bestFit="1" customWidth="1"/>
    <col min="422" max="422" width="13.36328125" bestFit="1" customWidth="1"/>
    <col min="423" max="423" width="11.81640625" bestFit="1" customWidth="1"/>
    <col min="424" max="424" width="13.36328125" bestFit="1" customWidth="1"/>
    <col min="425" max="425" width="18" bestFit="1" customWidth="1"/>
    <col min="426" max="426" width="19.453125" bestFit="1" customWidth="1"/>
    <col min="427" max="427" width="11.81640625" bestFit="1" customWidth="1"/>
    <col min="428" max="428" width="13.36328125" bestFit="1" customWidth="1"/>
    <col min="429" max="429" width="18" bestFit="1" customWidth="1"/>
    <col min="430" max="430" width="19.453125" bestFit="1" customWidth="1"/>
    <col min="431" max="431" width="11.81640625" bestFit="1" customWidth="1"/>
    <col min="432" max="432" width="13.36328125" bestFit="1" customWidth="1"/>
    <col min="433" max="433" width="18" bestFit="1" customWidth="1"/>
    <col min="434" max="434" width="19.453125" bestFit="1" customWidth="1"/>
    <col min="435" max="435" width="11.81640625" bestFit="1" customWidth="1"/>
    <col min="436" max="436" width="13.36328125" bestFit="1" customWidth="1"/>
    <col min="437" max="437" width="18" bestFit="1" customWidth="1"/>
    <col min="438" max="438" width="19.453125" bestFit="1" customWidth="1"/>
    <col min="439" max="439" width="11.81640625" bestFit="1" customWidth="1"/>
    <col min="440" max="440" width="13.36328125" bestFit="1" customWidth="1"/>
    <col min="441" max="441" width="11.81640625" bestFit="1" customWidth="1"/>
    <col min="442" max="442" width="13.36328125" bestFit="1" customWidth="1"/>
    <col min="443" max="443" width="11.81640625" bestFit="1" customWidth="1"/>
    <col min="444" max="444" width="13.36328125" bestFit="1" customWidth="1"/>
    <col min="445" max="445" width="11.81640625" bestFit="1" customWidth="1"/>
    <col min="446" max="446" width="13.36328125" bestFit="1" customWidth="1"/>
    <col min="447" max="447" width="18" bestFit="1" customWidth="1"/>
    <col min="448" max="448" width="19.453125" bestFit="1" customWidth="1"/>
    <col min="449" max="449" width="11.81640625" bestFit="1" customWidth="1"/>
    <col min="450" max="450" width="13.36328125" bestFit="1" customWidth="1"/>
    <col min="451" max="451" width="18" bestFit="1" customWidth="1"/>
    <col min="452" max="452" width="19.453125" bestFit="1" customWidth="1"/>
    <col min="453" max="453" width="11.81640625" bestFit="1" customWidth="1"/>
    <col min="454" max="454" width="13.36328125" bestFit="1" customWidth="1"/>
    <col min="455" max="455" width="11.81640625" bestFit="1" customWidth="1"/>
    <col min="456" max="456" width="13.36328125" bestFit="1" customWidth="1"/>
    <col min="457" max="457" width="18" bestFit="1" customWidth="1"/>
    <col min="458" max="458" width="19.453125" bestFit="1" customWidth="1"/>
    <col min="459" max="459" width="11.81640625" bestFit="1" customWidth="1"/>
    <col min="460" max="460" width="13.36328125" bestFit="1" customWidth="1"/>
    <col min="461" max="461" width="18" bestFit="1" customWidth="1"/>
    <col min="462" max="462" width="19.453125" bestFit="1" customWidth="1"/>
    <col min="463" max="463" width="11.81640625" bestFit="1" customWidth="1"/>
    <col min="464" max="464" width="13.36328125" bestFit="1" customWidth="1"/>
    <col min="465" max="465" width="18" bestFit="1" customWidth="1"/>
    <col min="466" max="466" width="19.453125" bestFit="1" customWidth="1"/>
    <col min="467" max="467" width="11.81640625" bestFit="1" customWidth="1"/>
    <col min="468" max="468" width="13.36328125" bestFit="1" customWidth="1"/>
    <col min="469" max="469" width="18" bestFit="1" customWidth="1"/>
    <col min="470" max="470" width="19.453125" bestFit="1" customWidth="1"/>
    <col min="471" max="471" width="11.81640625" bestFit="1" customWidth="1"/>
    <col min="472" max="472" width="13.36328125" bestFit="1" customWidth="1"/>
    <col min="473" max="473" width="18" bestFit="1" customWidth="1"/>
    <col min="474" max="474" width="19.453125" bestFit="1" customWidth="1"/>
    <col min="475" max="475" width="11.81640625" bestFit="1" customWidth="1"/>
    <col min="476" max="476" width="13.36328125" bestFit="1" customWidth="1"/>
    <col min="477" max="477" width="18" bestFit="1" customWidth="1"/>
    <col min="478" max="478" width="19.453125" bestFit="1" customWidth="1"/>
    <col min="479" max="479" width="11.81640625" bestFit="1" customWidth="1"/>
    <col min="480" max="480" width="13.36328125" bestFit="1" customWidth="1"/>
    <col min="481" max="481" width="18" bestFit="1" customWidth="1"/>
    <col min="482" max="482" width="19.453125" bestFit="1" customWidth="1"/>
    <col min="483" max="483" width="11.81640625" bestFit="1" customWidth="1"/>
    <col min="484" max="484" width="13.36328125" bestFit="1" customWidth="1"/>
    <col min="485" max="485" width="18" bestFit="1" customWidth="1"/>
    <col min="486" max="486" width="19.453125" bestFit="1" customWidth="1"/>
    <col min="487" max="487" width="11.81640625" bestFit="1" customWidth="1"/>
    <col min="488" max="488" width="13.36328125" bestFit="1" customWidth="1"/>
    <col min="489" max="489" width="18" bestFit="1" customWidth="1"/>
    <col min="490" max="490" width="19.453125" bestFit="1" customWidth="1"/>
    <col min="491" max="491" width="11.81640625" bestFit="1" customWidth="1"/>
    <col min="492" max="492" width="13.36328125" bestFit="1" customWidth="1"/>
    <col min="493" max="493" width="11.81640625" bestFit="1" customWidth="1"/>
    <col min="494" max="494" width="13.36328125" bestFit="1" customWidth="1"/>
    <col min="495" max="495" width="18" bestFit="1" customWidth="1"/>
    <col min="496" max="496" width="19.453125" bestFit="1" customWidth="1"/>
    <col min="497" max="497" width="11.81640625" bestFit="1" customWidth="1"/>
    <col min="498" max="498" width="13.36328125" bestFit="1" customWidth="1"/>
    <col min="499" max="499" width="18" bestFit="1" customWidth="1"/>
    <col min="500" max="500" width="19.453125" bestFit="1" customWidth="1"/>
    <col min="501" max="501" width="11.81640625" bestFit="1" customWidth="1"/>
    <col min="502" max="502" width="13.36328125" bestFit="1" customWidth="1"/>
    <col min="503" max="503" width="18" bestFit="1" customWidth="1"/>
    <col min="504" max="504" width="19.453125" bestFit="1" customWidth="1"/>
    <col min="505" max="505" width="11.81640625" bestFit="1" customWidth="1"/>
    <col min="506" max="506" width="13.36328125" bestFit="1" customWidth="1"/>
    <col min="507" max="507" width="18" bestFit="1" customWidth="1"/>
    <col min="508" max="508" width="19.453125" bestFit="1" customWidth="1"/>
    <col min="509" max="509" width="11.81640625" bestFit="1" customWidth="1"/>
    <col min="510" max="510" width="13.36328125" bestFit="1" customWidth="1"/>
    <col min="511" max="511" width="18" bestFit="1" customWidth="1"/>
    <col min="512" max="512" width="19.453125" bestFit="1" customWidth="1"/>
    <col min="513" max="513" width="11.81640625" bestFit="1" customWidth="1"/>
    <col min="514" max="514" width="13.36328125" bestFit="1" customWidth="1"/>
    <col min="515" max="515" width="18" bestFit="1" customWidth="1"/>
    <col min="516" max="516" width="19.453125" bestFit="1" customWidth="1"/>
    <col min="517" max="517" width="11.81640625" bestFit="1" customWidth="1"/>
    <col min="518" max="518" width="13.36328125" bestFit="1" customWidth="1"/>
    <col min="519" max="519" width="18" bestFit="1" customWidth="1"/>
    <col min="520" max="520" width="19.453125" bestFit="1" customWidth="1"/>
    <col min="521" max="521" width="11.81640625" bestFit="1" customWidth="1"/>
    <col min="522" max="522" width="13.36328125" bestFit="1" customWidth="1"/>
    <col min="523" max="523" width="18" bestFit="1" customWidth="1"/>
    <col min="524" max="524" width="19.453125" bestFit="1" customWidth="1"/>
    <col min="525" max="525" width="11.81640625" bestFit="1" customWidth="1"/>
    <col min="526" max="526" width="13.36328125" bestFit="1" customWidth="1"/>
    <col min="527" max="527" width="18" bestFit="1" customWidth="1"/>
    <col min="528" max="528" width="19.453125" bestFit="1" customWidth="1"/>
    <col min="529" max="529" width="11.81640625" bestFit="1" customWidth="1"/>
    <col min="530" max="530" width="13.36328125" bestFit="1" customWidth="1"/>
    <col min="531" max="531" width="19" bestFit="1" customWidth="1"/>
    <col min="532" max="532" width="20.453125" bestFit="1" customWidth="1"/>
    <col min="533" max="533" width="11.81640625" bestFit="1" customWidth="1"/>
    <col min="534" max="534" width="13.36328125" bestFit="1" customWidth="1"/>
    <col min="535" max="535" width="19" bestFit="1" customWidth="1"/>
    <col min="536" max="536" width="20.453125" bestFit="1" customWidth="1"/>
    <col min="537" max="537" width="16.6328125" bestFit="1" customWidth="1"/>
    <col min="538" max="538" width="18.1796875" bestFit="1" customWidth="1"/>
  </cols>
  <sheetData>
    <row r="1" spans="1:12" ht="15" thickTop="1" x14ac:dyDescent="0.35">
      <c r="A1" s="42" t="s">
        <v>0</v>
      </c>
      <c r="B1" s="4" t="s">
        <v>1</v>
      </c>
      <c r="C1" s="45" t="s">
        <v>2</v>
      </c>
      <c r="D1" s="45" t="s">
        <v>4</v>
      </c>
      <c r="E1" s="45" t="s">
        <v>5</v>
      </c>
      <c r="F1" s="46" t="s">
        <v>3</v>
      </c>
    </row>
    <row r="2" spans="1:12" ht="15" customHeight="1" x14ac:dyDescent="0.35">
      <c r="A2" s="43">
        <v>43862</v>
      </c>
      <c r="B2" t="s">
        <v>131</v>
      </c>
      <c r="C2" s="1">
        <v>260</v>
      </c>
      <c r="D2" s="1">
        <v>5</v>
      </c>
      <c r="E2" s="1">
        <v>44</v>
      </c>
      <c r="F2" s="47">
        <v>12</v>
      </c>
    </row>
    <row r="3" spans="1:12" x14ac:dyDescent="0.35">
      <c r="A3" s="43">
        <v>43862</v>
      </c>
      <c r="B3" t="s">
        <v>108</v>
      </c>
      <c r="C3" s="1">
        <v>100</v>
      </c>
      <c r="D3" s="1">
        <v>11</v>
      </c>
      <c r="E3" s="1">
        <v>0</v>
      </c>
      <c r="F3" s="47">
        <v>0</v>
      </c>
      <c r="L3" s="1"/>
    </row>
    <row r="4" spans="1:12" x14ac:dyDescent="0.35">
      <c r="A4" s="43">
        <v>43862</v>
      </c>
      <c r="B4" t="s">
        <v>109</v>
      </c>
      <c r="C4" s="1">
        <v>42.5</v>
      </c>
      <c r="D4" s="1">
        <v>0</v>
      </c>
      <c r="E4" s="1">
        <v>10.5</v>
      </c>
      <c r="F4" s="47">
        <v>0</v>
      </c>
      <c r="L4" s="1"/>
    </row>
    <row r="5" spans="1:12" x14ac:dyDescent="0.35">
      <c r="A5" s="43">
        <v>43862</v>
      </c>
      <c r="B5" t="s">
        <v>110</v>
      </c>
      <c r="C5" s="1">
        <v>20</v>
      </c>
      <c r="D5" s="1">
        <v>0</v>
      </c>
      <c r="E5" s="1">
        <v>4.67</v>
      </c>
      <c r="F5" s="47">
        <v>0</v>
      </c>
      <c r="L5" s="1"/>
    </row>
    <row r="6" spans="1:12" x14ac:dyDescent="0.35">
      <c r="A6" s="43">
        <v>43862</v>
      </c>
      <c r="B6" t="s">
        <v>111</v>
      </c>
      <c r="C6" s="1">
        <v>240</v>
      </c>
      <c r="D6" s="1">
        <v>10</v>
      </c>
      <c r="E6" s="1">
        <v>0</v>
      </c>
      <c r="F6" s="47">
        <v>12</v>
      </c>
      <c r="L6" s="1"/>
    </row>
    <row r="7" spans="1:12" x14ac:dyDescent="0.35">
      <c r="A7" s="43">
        <v>43862</v>
      </c>
      <c r="B7" t="s">
        <v>112</v>
      </c>
      <c r="C7" s="1">
        <v>215</v>
      </c>
      <c r="D7" s="1">
        <v>19</v>
      </c>
      <c r="E7" s="1">
        <v>2</v>
      </c>
      <c r="F7" s="47">
        <v>9</v>
      </c>
    </row>
    <row r="8" spans="1:12" x14ac:dyDescent="0.35">
      <c r="A8" s="43">
        <v>43862</v>
      </c>
      <c r="B8" t="s">
        <v>113</v>
      </c>
      <c r="C8" s="1">
        <v>150</v>
      </c>
      <c r="D8" s="1">
        <v>8</v>
      </c>
      <c r="E8" s="1">
        <v>12</v>
      </c>
      <c r="F8" s="47">
        <v>8</v>
      </c>
    </row>
    <row r="9" spans="1:12" x14ac:dyDescent="0.35">
      <c r="A9" s="43">
        <v>43862</v>
      </c>
      <c r="B9" t="s">
        <v>114</v>
      </c>
      <c r="C9" s="1">
        <v>7.5</v>
      </c>
      <c r="D9" s="1">
        <v>0</v>
      </c>
      <c r="E9" s="1">
        <v>0</v>
      </c>
      <c r="F9" s="47">
        <v>0</v>
      </c>
    </row>
    <row r="10" spans="1:12" x14ac:dyDescent="0.35">
      <c r="A10" s="43">
        <v>43862</v>
      </c>
      <c r="B10" t="s">
        <v>115</v>
      </c>
      <c r="C10" s="1">
        <v>160</v>
      </c>
      <c r="D10" s="1">
        <v>12</v>
      </c>
      <c r="E10" s="1">
        <v>4</v>
      </c>
      <c r="F10" s="47">
        <v>4</v>
      </c>
    </row>
    <row r="11" spans="1:12" x14ac:dyDescent="0.35">
      <c r="A11" s="43">
        <v>43862</v>
      </c>
      <c r="B11" t="s">
        <v>116</v>
      </c>
      <c r="C11" s="1">
        <v>490</v>
      </c>
      <c r="D11" s="1">
        <v>3.5</v>
      </c>
      <c r="E11" s="1">
        <v>94.5</v>
      </c>
      <c r="F11" s="47">
        <v>14</v>
      </c>
    </row>
    <row r="12" spans="1:12" x14ac:dyDescent="0.35">
      <c r="A12" s="43">
        <v>43862</v>
      </c>
      <c r="B12" t="s">
        <v>117</v>
      </c>
      <c r="C12" s="1">
        <v>350</v>
      </c>
      <c r="D12" s="1">
        <v>25</v>
      </c>
      <c r="E12" s="1">
        <v>20</v>
      </c>
      <c r="F12" s="47">
        <v>10</v>
      </c>
    </row>
    <row r="13" spans="1:12" x14ac:dyDescent="0.35">
      <c r="A13" s="43">
        <v>43862</v>
      </c>
      <c r="B13" t="s">
        <v>118</v>
      </c>
      <c r="C13" s="1">
        <v>240</v>
      </c>
      <c r="D13" s="1">
        <v>28</v>
      </c>
      <c r="E13" s="1">
        <v>0</v>
      </c>
      <c r="F13" s="47">
        <v>0</v>
      </c>
    </row>
    <row r="14" spans="1:12" x14ac:dyDescent="0.35">
      <c r="A14" s="43">
        <v>43862</v>
      </c>
      <c r="B14" t="s">
        <v>119</v>
      </c>
      <c r="C14" s="1">
        <v>180</v>
      </c>
      <c r="D14" s="1">
        <v>22</v>
      </c>
      <c r="E14" s="1">
        <v>8</v>
      </c>
      <c r="F14" s="47">
        <v>4</v>
      </c>
    </row>
    <row r="15" spans="1:12" x14ac:dyDescent="0.35">
      <c r="A15" s="43">
        <v>43862</v>
      </c>
      <c r="B15" t="s">
        <v>113</v>
      </c>
      <c r="C15" s="1">
        <v>150</v>
      </c>
      <c r="D15" s="1">
        <v>8</v>
      </c>
      <c r="E15" s="1">
        <v>12</v>
      </c>
      <c r="F15" s="47">
        <v>8</v>
      </c>
    </row>
    <row r="16" spans="1:12" x14ac:dyDescent="0.35">
      <c r="A16" s="43">
        <v>43862</v>
      </c>
      <c r="B16" t="s">
        <v>120</v>
      </c>
      <c r="C16" s="1">
        <v>180</v>
      </c>
      <c r="D16" s="1">
        <v>15</v>
      </c>
      <c r="E16" s="1">
        <v>10</v>
      </c>
      <c r="F16" s="47">
        <v>1</v>
      </c>
    </row>
    <row r="17" spans="1:6" x14ac:dyDescent="0.35">
      <c r="A17" s="43">
        <v>43863</v>
      </c>
      <c r="B17" t="s">
        <v>121</v>
      </c>
      <c r="C17" s="1">
        <v>10</v>
      </c>
      <c r="D17" s="1">
        <v>0</v>
      </c>
      <c r="E17" s="1">
        <v>2.33</v>
      </c>
      <c r="F17" s="47">
        <v>0</v>
      </c>
    </row>
    <row r="18" spans="1:6" x14ac:dyDescent="0.35">
      <c r="A18" s="43">
        <v>43863</v>
      </c>
      <c r="B18" t="s">
        <v>122</v>
      </c>
      <c r="C18" s="1">
        <v>150</v>
      </c>
      <c r="D18" s="1">
        <v>2.5</v>
      </c>
      <c r="E18" s="1">
        <v>27</v>
      </c>
      <c r="F18" s="47">
        <v>5</v>
      </c>
    </row>
    <row r="19" spans="1:6" x14ac:dyDescent="0.35">
      <c r="A19" s="43">
        <v>43863</v>
      </c>
      <c r="B19" t="s">
        <v>123</v>
      </c>
      <c r="C19" s="1">
        <v>40</v>
      </c>
      <c r="D19" s="1">
        <v>3</v>
      </c>
      <c r="E19" s="1">
        <v>1</v>
      </c>
      <c r="F19" s="47">
        <v>1</v>
      </c>
    </row>
    <row r="20" spans="1:6" x14ac:dyDescent="0.35">
      <c r="A20" s="43">
        <v>43863</v>
      </c>
      <c r="B20" t="s">
        <v>124</v>
      </c>
      <c r="C20" s="1">
        <v>30</v>
      </c>
      <c r="D20" s="1">
        <v>0</v>
      </c>
      <c r="E20" s="1">
        <v>6</v>
      </c>
      <c r="F20" s="47">
        <v>0</v>
      </c>
    </row>
    <row r="21" spans="1:6" x14ac:dyDescent="0.35">
      <c r="A21" s="43">
        <v>43863</v>
      </c>
      <c r="B21" t="s">
        <v>113</v>
      </c>
      <c r="C21" s="1">
        <v>150</v>
      </c>
      <c r="D21" s="1">
        <v>8</v>
      </c>
      <c r="E21" s="1">
        <v>12</v>
      </c>
      <c r="F21" s="47">
        <v>8</v>
      </c>
    </row>
    <row r="22" spans="1:6" x14ac:dyDescent="0.35">
      <c r="A22" s="43">
        <v>43863</v>
      </c>
      <c r="B22" t="s">
        <v>125</v>
      </c>
      <c r="C22" s="1">
        <v>50</v>
      </c>
      <c r="D22" s="1">
        <v>0</v>
      </c>
      <c r="E22" s="1">
        <v>11.67</v>
      </c>
      <c r="F22" s="47">
        <v>1</v>
      </c>
    </row>
    <row r="23" spans="1:6" x14ac:dyDescent="0.35">
      <c r="A23" s="43">
        <v>43863</v>
      </c>
      <c r="B23" t="s">
        <v>126</v>
      </c>
      <c r="C23" s="1">
        <v>340</v>
      </c>
      <c r="D23" s="1">
        <v>5</v>
      </c>
      <c r="E23" s="1">
        <v>65</v>
      </c>
      <c r="F23" s="47">
        <v>8</v>
      </c>
    </row>
    <row r="24" spans="1:6" x14ac:dyDescent="0.35">
      <c r="A24" s="43">
        <v>43863</v>
      </c>
      <c r="B24" t="s">
        <v>127</v>
      </c>
      <c r="C24" s="1">
        <v>90</v>
      </c>
      <c r="D24" s="1">
        <v>3.5</v>
      </c>
      <c r="E24" s="1">
        <v>9</v>
      </c>
      <c r="F24" s="47">
        <v>6</v>
      </c>
    </row>
    <row r="25" spans="1:6" x14ac:dyDescent="0.35">
      <c r="A25" s="43">
        <v>43863</v>
      </c>
      <c r="B25" t="s">
        <v>128</v>
      </c>
      <c r="C25" s="1">
        <v>160</v>
      </c>
      <c r="D25" s="1">
        <v>4</v>
      </c>
      <c r="E25" s="1">
        <v>29</v>
      </c>
      <c r="F25" s="47">
        <v>2</v>
      </c>
    </row>
    <row r="26" spans="1:6" x14ac:dyDescent="0.35">
      <c r="A26" s="43">
        <v>43863</v>
      </c>
      <c r="B26" t="s">
        <v>129</v>
      </c>
      <c r="C26" s="1">
        <v>160</v>
      </c>
      <c r="D26" s="1">
        <v>8</v>
      </c>
      <c r="E26" s="1">
        <v>15</v>
      </c>
      <c r="F26" s="47">
        <v>2</v>
      </c>
    </row>
    <row r="27" spans="1:6" x14ac:dyDescent="0.35">
      <c r="A27" s="43">
        <v>43863</v>
      </c>
      <c r="B27" t="s">
        <v>130</v>
      </c>
      <c r="C27" s="1">
        <v>140</v>
      </c>
      <c r="D27" s="1">
        <v>1.5</v>
      </c>
      <c r="E27" s="1">
        <v>30</v>
      </c>
      <c r="F27" s="47">
        <v>0</v>
      </c>
    </row>
    <row r="28" spans="1:6" x14ac:dyDescent="0.35">
      <c r="A28" s="43">
        <v>43863</v>
      </c>
      <c r="B28" t="s">
        <v>131</v>
      </c>
      <c r="C28" s="1">
        <v>260</v>
      </c>
      <c r="D28" s="1">
        <v>5</v>
      </c>
      <c r="E28" s="1">
        <v>44</v>
      </c>
      <c r="F28" s="47">
        <v>12</v>
      </c>
    </row>
    <row r="29" spans="1:6" x14ac:dyDescent="0.35">
      <c r="A29" s="43">
        <v>43863</v>
      </c>
      <c r="B29" t="s">
        <v>132</v>
      </c>
      <c r="C29" s="1">
        <v>100</v>
      </c>
      <c r="D29" s="1">
        <v>10</v>
      </c>
      <c r="E29" s="1">
        <v>0</v>
      </c>
      <c r="F29" s="47">
        <v>0</v>
      </c>
    </row>
    <row r="30" spans="1:6" x14ac:dyDescent="0.35">
      <c r="A30" s="43">
        <v>43863</v>
      </c>
      <c r="B30" t="s">
        <v>133</v>
      </c>
      <c r="C30" s="1">
        <v>60</v>
      </c>
      <c r="D30" s="1">
        <v>0</v>
      </c>
      <c r="E30" s="1">
        <v>2</v>
      </c>
      <c r="F30" s="47">
        <v>12</v>
      </c>
    </row>
    <row r="31" spans="1:6" x14ac:dyDescent="0.35">
      <c r="A31" s="43">
        <v>43863</v>
      </c>
      <c r="B31" t="s">
        <v>170</v>
      </c>
      <c r="C31" s="1">
        <v>440</v>
      </c>
      <c r="D31" s="1">
        <v>6</v>
      </c>
      <c r="E31" s="1">
        <v>4</v>
      </c>
      <c r="F31" s="47">
        <v>24</v>
      </c>
    </row>
    <row r="32" spans="1:6" x14ac:dyDescent="0.35">
      <c r="A32" s="43">
        <v>43863</v>
      </c>
      <c r="B32" t="s">
        <v>134</v>
      </c>
      <c r="C32" s="1">
        <v>200</v>
      </c>
      <c r="D32" s="1">
        <v>16</v>
      </c>
      <c r="E32" s="1">
        <v>2</v>
      </c>
      <c r="F32" s="47">
        <v>12</v>
      </c>
    </row>
    <row r="33" spans="1:6" x14ac:dyDescent="0.35">
      <c r="A33" s="43">
        <v>43863</v>
      </c>
      <c r="B33" t="s">
        <v>109</v>
      </c>
      <c r="C33" s="1">
        <v>42.5</v>
      </c>
      <c r="D33" s="1">
        <v>0</v>
      </c>
      <c r="E33" s="1">
        <v>10.5</v>
      </c>
      <c r="F33" s="47">
        <v>0</v>
      </c>
    </row>
    <row r="34" spans="1:6" x14ac:dyDescent="0.35">
      <c r="A34" s="43">
        <v>43863</v>
      </c>
      <c r="B34" t="s">
        <v>135</v>
      </c>
      <c r="C34" s="1">
        <v>105</v>
      </c>
      <c r="D34" s="1">
        <v>0</v>
      </c>
      <c r="E34" s="1">
        <v>27</v>
      </c>
      <c r="F34" s="47">
        <v>1</v>
      </c>
    </row>
    <row r="35" spans="1:6" x14ac:dyDescent="0.35">
      <c r="A35" s="43">
        <v>43863</v>
      </c>
      <c r="B35" t="s">
        <v>136</v>
      </c>
      <c r="C35" s="1">
        <v>120</v>
      </c>
      <c r="D35" s="1">
        <v>0</v>
      </c>
      <c r="E35" s="1">
        <v>30</v>
      </c>
      <c r="F35" s="47">
        <v>0</v>
      </c>
    </row>
    <row r="36" spans="1:6" x14ac:dyDescent="0.35">
      <c r="A36" s="43">
        <v>43863</v>
      </c>
      <c r="B36" t="s">
        <v>137</v>
      </c>
      <c r="C36" s="1">
        <v>50</v>
      </c>
      <c r="D36" s="1">
        <v>0</v>
      </c>
      <c r="E36" s="1">
        <v>9</v>
      </c>
      <c r="F36" s="47">
        <v>5</v>
      </c>
    </row>
    <row r="37" spans="1:6" x14ac:dyDescent="0.35">
      <c r="A37" s="43">
        <v>43863</v>
      </c>
      <c r="B37" t="s">
        <v>138</v>
      </c>
      <c r="C37" s="1">
        <v>368</v>
      </c>
      <c r="D37" s="1">
        <v>6</v>
      </c>
      <c r="E37" s="1">
        <v>0</v>
      </c>
      <c r="F37" s="47">
        <v>68</v>
      </c>
    </row>
    <row r="38" spans="1:6" x14ac:dyDescent="0.35">
      <c r="A38" s="43">
        <v>43863</v>
      </c>
      <c r="B38" t="s">
        <v>139</v>
      </c>
      <c r="C38" s="1">
        <v>320</v>
      </c>
      <c r="D38" s="1">
        <v>0</v>
      </c>
      <c r="E38" s="1">
        <v>72</v>
      </c>
      <c r="F38" s="47">
        <v>6</v>
      </c>
    </row>
    <row r="39" spans="1:6" x14ac:dyDescent="0.35">
      <c r="A39" s="43">
        <v>43864</v>
      </c>
      <c r="B39" t="s">
        <v>135</v>
      </c>
      <c r="C39" s="1">
        <v>105</v>
      </c>
      <c r="D39" s="1">
        <v>0</v>
      </c>
      <c r="E39" s="1">
        <v>27</v>
      </c>
      <c r="F39" s="47">
        <v>1</v>
      </c>
    </row>
    <row r="40" spans="1:6" x14ac:dyDescent="0.35">
      <c r="A40" s="43">
        <v>43864</v>
      </c>
      <c r="B40" t="s">
        <v>140</v>
      </c>
      <c r="C40" s="1">
        <v>47</v>
      </c>
      <c r="D40" s="1">
        <v>0</v>
      </c>
      <c r="E40" s="1">
        <v>12</v>
      </c>
      <c r="F40" s="47">
        <v>0</v>
      </c>
    </row>
    <row r="41" spans="1:6" x14ac:dyDescent="0.35">
      <c r="A41" s="43">
        <v>43864</v>
      </c>
      <c r="B41" t="s">
        <v>141</v>
      </c>
      <c r="C41" s="1">
        <v>225</v>
      </c>
      <c r="D41" s="1">
        <v>12</v>
      </c>
      <c r="E41" s="1">
        <v>18</v>
      </c>
      <c r="F41" s="47">
        <v>12</v>
      </c>
    </row>
    <row r="42" spans="1:6" x14ac:dyDescent="0.35">
      <c r="A42" s="43">
        <v>43864</v>
      </c>
      <c r="B42" t="s">
        <v>114</v>
      </c>
      <c r="C42" s="1">
        <v>7.5</v>
      </c>
      <c r="D42" s="1">
        <v>0</v>
      </c>
      <c r="E42" s="1">
        <v>0</v>
      </c>
      <c r="F42" s="47">
        <v>0</v>
      </c>
    </row>
    <row r="43" spans="1:6" x14ac:dyDescent="0.35">
      <c r="A43" s="43">
        <v>43864</v>
      </c>
      <c r="B43" t="s">
        <v>113</v>
      </c>
      <c r="C43" s="1">
        <v>150</v>
      </c>
      <c r="D43" s="1">
        <v>8</v>
      </c>
      <c r="E43" s="1">
        <v>12</v>
      </c>
      <c r="F43" s="47">
        <v>8</v>
      </c>
    </row>
    <row r="44" spans="1:6" x14ac:dyDescent="0.35">
      <c r="A44" s="43">
        <v>43864</v>
      </c>
      <c r="B44" t="s">
        <v>109</v>
      </c>
      <c r="C44" s="1">
        <v>42.5</v>
      </c>
      <c r="D44" s="1">
        <v>0</v>
      </c>
      <c r="E44" s="1">
        <v>10.5</v>
      </c>
      <c r="F44" s="47">
        <v>0</v>
      </c>
    </row>
    <row r="45" spans="1:6" x14ac:dyDescent="0.35">
      <c r="A45" s="43">
        <v>43864</v>
      </c>
      <c r="B45" t="s">
        <v>142</v>
      </c>
      <c r="C45" s="1">
        <v>80</v>
      </c>
      <c r="D45" s="1">
        <v>1</v>
      </c>
      <c r="E45" s="1">
        <v>3</v>
      </c>
      <c r="F45" s="47">
        <v>15</v>
      </c>
    </row>
    <row r="46" spans="1:6" x14ac:dyDescent="0.35">
      <c r="A46" s="43">
        <v>43864</v>
      </c>
      <c r="B46" t="s">
        <v>143</v>
      </c>
      <c r="C46" s="1">
        <v>85</v>
      </c>
      <c r="D46" s="1">
        <v>0</v>
      </c>
      <c r="E46" s="1">
        <v>19</v>
      </c>
      <c r="F46" s="47">
        <v>2</v>
      </c>
    </row>
    <row r="47" spans="1:6" x14ac:dyDescent="0.35">
      <c r="A47" s="43">
        <v>43864</v>
      </c>
      <c r="B47" t="s">
        <v>108</v>
      </c>
      <c r="C47" s="1">
        <v>100</v>
      </c>
      <c r="D47" s="1">
        <v>11</v>
      </c>
      <c r="E47" s="1">
        <v>0</v>
      </c>
      <c r="F47" s="47">
        <v>0</v>
      </c>
    </row>
    <row r="48" spans="1:6" x14ac:dyDescent="0.35">
      <c r="A48" s="43">
        <v>43864</v>
      </c>
      <c r="B48" t="s">
        <v>144</v>
      </c>
      <c r="C48" s="1">
        <v>440</v>
      </c>
      <c r="D48" s="1">
        <v>32.5</v>
      </c>
      <c r="E48" s="1">
        <v>14</v>
      </c>
      <c r="F48" s="47">
        <v>23</v>
      </c>
    </row>
    <row r="49" spans="1:6" x14ac:dyDescent="0.35">
      <c r="A49" s="43">
        <v>43864</v>
      </c>
      <c r="B49" t="s">
        <v>113</v>
      </c>
      <c r="C49" s="1">
        <v>150</v>
      </c>
      <c r="D49" s="1">
        <v>8</v>
      </c>
      <c r="E49" s="1">
        <v>12</v>
      </c>
      <c r="F49" s="47">
        <v>8</v>
      </c>
    </row>
    <row r="50" spans="1:6" x14ac:dyDescent="0.35">
      <c r="A50" s="43">
        <v>43864</v>
      </c>
      <c r="B50" t="s">
        <v>145</v>
      </c>
      <c r="C50" s="1">
        <v>420</v>
      </c>
      <c r="D50" s="1">
        <v>21</v>
      </c>
      <c r="E50" s="1">
        <v>63</v>
      </c>
      <c r="F50" s="47">
        <v>0</v>
      </c>
    </row>
    <row r="51" spans="1:6" x14ac:dyDescent="0.35">
      <c r="A51" s="43">
        <v>43864</v>
      </c>
      <c r="B51" t="s">
        <v>146</v>
      </c>
      <c r="C51" s="1">
        <v>185</v>
      </c>
      <c r="D51" s="1">
        <v>3</v>
      </c>
      <c r="E51" s="1">
        <v>0</v>
      </c>
      <c r="F51" s="47">
        <v>34</v>
      </c>
    </row>
    <row r="52" spans="1:6" x14ac:dyDescent="0.35">
      <c r="A52" s="43">
        <v>43864</v>
      </c>
      <c r="B52" t="s">
        <v>147</v>
      </c>
      <c r="C52" s="1">
        <v>105</v>
      </c>
      <c r="D52" s="1">
        <v>1</v>
      </c>
      <c r="E52" s="1">
        <v>19</v>
      </c>
      <c r="F52" s="47">
        <v>4</v>
      </c>
    </row>
    <row r="53" spans="1:6" x14ac:dyDescent="0.35">
      <c r="A53" s="43">
        <v>43864</v>
      </c>
      <c r="B53" t="s">
        <v>148</v>
      </c>
      <c r="C53" s="1">
        <v>40</v>
      </c>
      <c r="D53" s="1">
        <v>0</v>
      </c>
      <c r="E53" s="1">
        <v>11</v>
      </c>
      <c r="F53" s="47">
        <v>1</v>
      </c>
    </row>
    <row r="54" spans="1:6" x14ac:dyDescent="0.35">
      <c r="A54" s="43">
        <v>43864</v>
      </c>
      <c r="B54" t="s">
        <v>149</v>
      </c>
      <c r="C54" s="1">
        <v>8</v>
      </c>
      <c r="D54" s="1">
        <v>0</v>
      </c>
      <c r="E54" s="1">
        <v>1</v>
      </c>
      <c r="F54" s="47">
        <v>0</v>
      </c>
    </row>
    <row r="55" spans="1:6" x14ac:dyDescent="0.35">
      <c r="A55" s="43">
        <v>43864</v>
      </c>
      <c r="B55" t="s">
        <v>150</v>
      </c>
      <c r="C55" s="1">
        <v>85</v>
      </c>
      <c r="D55" s="1">
        <v>8</v>
      </c>
      <c r="E55" s="1">
        <v>2</v>
      </c>
      <c r="F55" s="47">
        <v>6</v>
      </c>
    </row>
    <row r="56" spans="1:6" x14ac:dyDescent="0.35">
      <c r="A56" s="43">
        <v>43864</v>
      </c>
      <c r="B56" t="s">
        <v>136</v>
      </c>
      <c r="C56" s="1">
        <v>120</v>
      </c>
      <c r="D56" s="1">
        <v>0</v>
      </c>
      <c r="E56" s="1">
        <v>30</v>
      </c>
      <c r="F56" s="47">
        <v>0</v>
      </c>
    </row>
    <row r="57" spans="1:6" x14ac:dyDescent="0.35">
      <c r="A57" s="43">
        <v>43864</v>
      </c>
      <c r="B57" t="s">
        <v>120</v>
      </c>
      <c r="C57" s="1">
        <v>180</v>
      </c>
      <c r="D57" s="1">
        <v>15</v>
      </c>
      <c r="E57" s="1">
        <v>10</v>
      </c>
      <c r="F57" s="47">
        <v>1</v>
      </c>
    </row>
    <row r="58" spans="1:6" x14ac:dyDescent="0.35">
      <c r="A58" s="43">
        <v>43864</v>
      </c>
      <c r="B58" t="s">
        <v>110</v>
      </c>
      <c r="C58" s="1">
        <v>20</v>
      </c>
      <c r="D58" s="1">
        <v>0</v>
      </c>
      <c r="E58" s="1">
        <v>4.67</v>
      </c>
      <c r="F58" s="47">
        <v>0</v>
      </c>
    </row>
    <row r="59" spans="1:6" x14ac:dyDescent="0.35">
      <c r="A59" s="43">
        <v>43865</v>
      </c>
      <c r="B59" t="s">
        <v>151</v>
      </c>
      <c r="C59" s="1">
        <v>0</v>
      </c>
      <c r="D59" s="1">
        <v>0</v>
      </c>
      <c r="E59" s="1">
        <v>0</v>
      </c>
      <c r="F59" s="47">
        <v>0</v>
      </c>
    </row>
    <row r="60" spans="1:6" x14ac:dyDescent="0.35">
      <c r="A60" s="43">
        <v>43865</v>
      </c>
      <c r="B60" t="s">
        <v>152</v>
      </c>
      <c r="C60" s="1">
        <v>60</v>
      </c>
      <c r="D60" s="1">
        <v>0</v>
      </c>
      <c r="E60" s="1">
        <v>17</v>
      </c>
      <c r="F60" s="47">
        <v>0</v>
      </c>
    </row>
    <row r="61" spans="1:6" x14ac:dyDescent="0.35">
      <c r="A61" s="43">
        <v>43865</v>
      </c>
      <c r="B61" t="s">
        <v>135</v>
      </c>
      <c r="C61" s="1">
        <v>105</v>
      </c>
      <c r="D61" s="1">
        <v>0</v>
      </c>
      <c r="E61" s="1">
        <v>27</v>
      </c>
      <c r="F61" s="47">
        <v>1</v>
      </c>
    </row>
    <row r="62" spans="1:6" x14ac:dyDescent="0.35">
      <c r="A62" s="43">
        <v>43865</v>
      </c>
      <c r="B62" t="s">
        <v>140</v>
      </c>
      <c r="C62" s="1">
        <v>47</v>
      </c>
      <c r="D62" s="1">
        <v>0</v>
      </c>
      <c r="E62" s="1">
        <v>12</v>
      </c>
      <c r="F62" s="47">
        <v>0</v>
      </c>
    </row>
    <row r="63" spans="1:6" x14ac:dyDescent="0.35">
      <c r="A63" s="43">
        <v>43865</v>
      </c>
      <c r="B63" t="s">
        <v>122</v>
      </c>
      <c r="C63" s="1">
        <v>150</v>
      </c>
      <c r="D63" s="1">
        <v>2.5</v>
      </c>
      <c r="E63" s="1">
        <v>27</v>
      </c>
      <c r="F63" s="47">
        <v>5</v>
      </c>
    </row>
    <row r="64" spans="1:6" x14ac:dyDescent="0.35">
      <c r="A64" s="43">
        <v>43865</v>
      </c>
      <c r="B64" t="s">
        <v>109</v>
      </c>
      <c r="C64" s="1">
        <v>42.5</v>
      </c>
      <c r="D64" s="1">
        <v>0</v>
      </c>
      <c r="E64" s="1">
        <v>10.5</v>
      </c>
      <c r="F64" s="47">
        <v>0</v>
      </c>
    </row>
    <row r="65" spans="1:6" x14ac:dyDescent="0.35">
      <c r="A65" s="43">
        <v>43865</v>
      </c>
      <c r="B65" t="s">
        <v>123</v>
      </c>
      <c r="C65" s="1">
        <v>40</v>
      </c>
      <c r="D65" s="1">
        <v>3</v>
      </c>
      <c r="E65" s="1">
        <v>1</v>
      </c>
      <c r="F65" s="47">
        <v>1</v>
      </c>
    </row>
    <row r="66" spans="1:6" x14ac:dyDescent="0.35">
      <c r="A66" s="43">
        <v>43865</v>
      </c>
      <c r="B66" t="s">
        <v>153</v>
      </c>
      <c r="C66" s="1">
        <v>30</v>
      </c>
      <c r="D66" s="1">
        <v>0</v>
      </c>
      <c r="E66" s="1">
        <v>8</v>
      </c>
      <c r="F66" s="47">
        <v>0</v>
      </c>
    </row>
    <row r="67" spans="1:6" x14ac:dyDescent="0.35">
      <c r="A67" s="43">
        <v>43865</v>
      </c>
      <c r="B67" t="s">
        <v>154</v>
      </c>
      <c r="C67" s="1">
        <v>15</v>
      </c>
      <c r="D67" s="1">
        <v>0</v>
      </c>
      <c r="E67" s="1">
        <v>3</v>
      </c>
      <c r="F67" s="47">
        <v>0</v>
      </c>
    </row>
    <row r="68" spans="1:6" x14ac:dyDescent="0.35">
      <c r="A68" s="43">
        <v>43865</v>
      </c>
      <c r="B68" t="s">
        <v>131</v>
      </c>
      <c r="C68" s="1">
        <v>260</v>
      </c>
      <c r="D68" s="1">
        <v>5</v>
      </c>
      <c r="E68" s="1">
        <v>44</v>
      </c>
      <c r="F68" s="47">
        <v>12</v>
      </c>
    </row>
    <row r="69" spans="1:6" x14ac:dyDescent="0.35">
      <c r="A69" s="43">
        <v>43865</v>
      </c>
      <c r="B69" t="s">
        <v>132</v>
      </c>
      <c r="C69" s="1">
        <v>100</v>
      </c>
      <c r="D69" s="1">
        <v>10</v>
      </c>
      <c r="E69" s="1">
        <v>0</v>
      </c>
      <c r="F69" s="47">
        <v>0</v>
      </c>
    </row>
    <row r="70" spans="1:6" x14ac:dyDescent="0.35">
      <c r="A70" s="43">
        <v>43865</v>
      </c>
      <c r="B70" t="s">
        <v>133</v>
      </c>
      <c r="C70" s="1">
        <v>60</v>
      </c>
      <c r="D70" s="1">
        <v>0</v>
      </c>
      <c r="E70" s="1">
        <v>2</v>
      </c>
      <c r="F70" s="47">
        <v>12</v>
      </c>
    </row>
    <row r="71" spans="1:6" x14ac:dyDescent="0.35">
      <c r="A71" s="43">
        <v>43865</v>
      </c>
      <c r="B71" t="s">
        <v>170</v>
      </c>
      <c r="C71" s="1">
        <v>440</v>
      </c>
      <c r="D71" s="1">
        <v>6</v>
      </c>
      <c r="E71" s="1">
        <v>4</v>
      </c>
      <c r="F71" s="47">
        <v>24</v>
      </c>
    </row>
    <row r="72" spans="1:6" x14ac:dyDescent="0.35">
      <c r="A72" s="43">
        <v>43865</v>
      </c>
      <c r="B72" t="s">
        <v>134</v>
      </c>
      <c r="C72" s="1">
        <v>200</v>
      </c>
      <c r="D72" s="1">
        <v>16</v>
      </c>
      <c r="E72" s="1">
        <v>2</v>
      </c>
      <c r="F72" s="47">
        <v>12</v>
      </c>
    </row>
    <row r="73" spans="1:6" x14ac:dyDescent="0.35">
      <c r="A73" s="43">
        <v>43865</v>
      </c>
      <c r="B73" t="s">
        <v>113</v>
      </c>
      <c r="C73" s="1">
        <v>150</v>
      </c>
      <c r="D73" s="1">
        <v>8</v>
      </c>
      <c r="E73" s="1">
        <v>12</v>
      </c>
      <c r="F73" s="47">
        <v>8</v>
      </c>
    </row>
    <row r="74" spans="1:6" x14ac:dyDescent="0.35">
      <c r="A74" s="43">
        <v>43865</v>
      </c>
      <c r="B74" t="s">
        <v>146</v>
      </c>
      <c r="C74" s="1">
        <v>185</v>
      </c>
      <c r="D74" s="1">
        <v>3</v>
      </c>
      <c r="E74" s="1">
        <v>0</v>
      </c>
      <c r="F74" s="47">
        <v>34</v>
      </c>
    </row>
    <row r="75" spans="1:6" x14ac:dyDescent="0.35">
      <c r="A75" s="43">
        <v>43865</v>
      </c>
      <c r="B75" t="s">
        <v>147</v>
      </c>
      <c r="C75" s="1">
        <v>105</v>
      </c>
      <c r="D75" s="1">
        <v>1</v>
      </c>
      <c r="E75" s="1">
        <v>19</v>
      </c>
      <c r="F75" s="47">
        <v>4</v>
      </c>
    </row>
    <row r="76" spans="1:6" x14ac:dyDescent="0.35">
      <c r="A76" s="43">
        <v>43865</v>
      </c>
      <c r="B76" t="s">
        <v>148</v>
      </c>
      <c r="C76" s="1">
        <v>40</v>
      </c>
      <c r="D76" s="1">
        <v>0</v>
      </c>
      <c r="E76" s="1">
        <v>11</v>
      </c>
      <c r="F76" s="47">
        <v>1</v>
      </c>
    </row>
    <row r="77" spans="1:6" x14ac:dyDescent="0.35">
      <c r="A77" s="43">
        <v>43865</v>
      </c>
      <c r="B77" t="s">
        <v>149</v>
      </c>
      <c r="C77" s="1">
        <v>8</v>
      </c>
      <c r="D77" s="1">
        <v>0</v>
      </c>
      <c r="E77" s="1">
        <v>1</v>
      </c>
      <c r="F77" s="47">
        <v>0</v>
      </c>
    </row>
    <row r="78" spans="1:6" x14ac:dyDescent="0.35">
      <c r="A78" s="43">
        <v>43865</v>
      </c>
      <c r="B78" t="s">
        <v>150</v>
      </c>
      <c r="C78" s="1">
        <v>85</v>
      </c>
      <c r="D78" s="1">
        <v>8</v>
      </c>
      <c r="E78" s="1">
        <v>2</v>
      </c>
      <c r="F78" s="47">
        <v>6</v>
      </c>
    </row>
    <row r="79" spans="1:6" x14ac:dyDescent="0.35">
      <c r="A79" s="43">
        <v>43866</v>
      </c>
      <c r="B79" t="s">
        <v>122</v>
      </c>
      <c r="C79" s="1">
        <v>150</v>
      </c>
      <c r="D79" s="1">
        <v>2.5</v>
      </c>
      <c r="E79" s="1">
        <v>27</v>
      </c>
      <c r="F79" s="47">
        <v>5</v>
      </c>
    </row>
    <row r="80" spans="1:6" x14ac:dyDescent="0.35">
      <c r="A80" s="43">
        <v>43866</v>
      </c>
      <c r="B80" t="s">
        <v>109</v>
      </c>
      <c r="C80" s="1">
        <v>42.5</v>
      </c>
      <c r="D80" s="1">
        <v>0</v>
      </c>
      <c r="E80" s="1">
        <v>10.5</v>
      </c>
      <c r="F80" s="47">
        <v>0</v>
      </c>
    </row>
    <row r="81" spans="1:6" x14ac:dyDescent="0.35">
      <c r="A81" s="43">
        <v>43866</v>
      </c>
      <c r="B81" t="s">
        <v>123</v>
      </c>
      <c r="C81" s="1">
        <v>40</v>
      </c>
      <c r="D81" s="1">
        <v>3</v>
      </c>
      <c r="E81" s="1">
        <v>1</v>
      </c>
      <c r="F81" s="47">
        <v>1</v>
      </c>
    </row>
    <row r="82" spans="1:6" x14ac:dyDescent="0.35">
      <c r="A82" s="43">
        <v>43866</v>
      </c>
      <c r="B82" t="s">
        <v>155</v>
      </c>
      <c r="C82" s="1">
        <v>45</v>
      </c>
      <c r="D82" s="1">
        <v>0</v>
      </c>
      <c r="E82" s="1">
        <v>12</v>
      </c>
      <c r="F82" s="47">
        <v>0</v>
      </c>
    </row>
    <row r="83" spans="1:6" x14ac:dyDescent="0.35">
      <c r="A83" s="43">
        <v>43866</v>
      </c>
      <c r="B83" t="s">
        <v>114</v>
      </c>
      <c r="C83" s="1">
        <v>7.5</v>
      </c>
      <c r="D83" s="1">
        <v>0</v>
      </c>
      <c r="E83" s="1">
        <v>0</v>
      </c>
      <c r="F83" s="47">
        <v>0</v>
      </c>
    </row>
    <row r="84" spans="1:6" x14ac:dyDescent="0.35">
      <c r="A84" s="43">
        <v>43866</v>
      </c>
      <c r="B84" t="s">
        <v>156</v>
      </c>
      <c r="C84" s="1">
        <v>75</v>
      </c>
      <c r="D84" s="1">
        <v>4</v>
      </c>
      <c r="E84" s="1">
        <v>6</v>
      </c>
      <c r="F84" s="47">
        <v>4</v>
      </c>
    </row>
    <row r="85" spans="1:6" x14ac:dyDescent="0.35">
      <c r="A85" s="43">
        <v>43866</v>
      </c>
      <c r="B85" t="s">
        <v>113</v>
      </c>
      <c r="C85" s="1">
        <v>150</v>
      </c>
      <c r="D85" s="1">
        <v>8</v>
      </c>
      <c r="E85" s="1">
        <v>12</v>
      </c>
      <c r="F85" s="47">
        <v>8</v>
      </c>
    </row>
    <row r="86" spans="1:6" x14ac:dyDescent="0.35">
      <c r="A86" s="43">
        <v>43866</v>
      </c>
      <c r="B86" t="s">
        <v>157</v>
      </c>
      <c r="C86" s="1">
        <v>150</v>
      </c>
      <c r="D86" s="1">
        <v>6</v>
      </c>
      <c r="E86" s="1">
        <v>15</v>
      </c>
      <c r="F86" s="47">
        <v>10</v>
      </c>
    </row>
    <row r="87" spans="1:6" x14ac:dyDescent="0.35">
      <c r="A87" s="43">
        <v>43866</v>
      </c>
      <c r="B87" t="s">
        <v>158</v>
      </c>
      <c r="C87" s="1">
        <v>90</v>
      </c>
      <c r="D87" s="1">
        <v>0</v>
      </c>
      <c r="E87" s="1">
        <v>24</v>
      </c>
      <c r="F87" s="47">
        <v>0</v>
      </c>
    </row>
    <row r="88" spans="1:6" x14ac:dyDescent="0.35">
      <c r="A88" s="43">
        <v>43866</v>
      </c>
      <c r="B88" t="s">
        <v>131</v>
      </c>
      <c r="C88" s="1">
        <v>260</v>
      </c>
      <c r="D88" s="1">
        <v>5</v>
      </c>
      <c r="E88" s="1">
        <v>44</v>
      </c>
      <c r="F88" s="47">
        <v>12</v>
      </c>
    </row>
    <row r="89" spans="1:6" x14ac:dyDescent="0.35">
      <c r="A89" s="43">
        <v>43866</v>
      </c>
      <c r="B89" t="s">
        <v>133</v>
      </c>
      <c r="C89" s="1">
        <v>60</v>
      </c>
      <c r="D89" s="1">
        <v>0</v>
      </c>
      <c r="E89" s="1">
        <v>2</v>
      </c>
      <c r="F89" s="47">
        <v>12</v>
      </c>
    </row>
    <row r="90" spans="1:6" x14ac:dyDescent="0.35">
      <c r="A90" s="43">
        <v>43866</v>
      </c>
      <c r="B90" t="s">
        <v>170</v>
      </c>
      <c r="C90" s="1">
        <v>440</v>
      </c>
      <c r="D90" s="1">
        <v>6</v>
      </c>
      <c r="E90" s="1">
        <v>4</v>
      </c>
      <c r="F90" s="47">
        <v>24</v>
      </c>
    </row>
    <row r="91" spans="1:6" x14ac:dyDescent="0.35">
      <c r="A91" s="43">
        <v>43866</v>
      </c>
      <c r="B91" t="s">
        <v>134</v>
      </c>
      <c r="C91" s="1">
        <v>200</v>
      </c>
      <c r="D91" s="1">
        <v>16</v>
      </c>
      <c r="E91" s="1">
        <v>2</v>
      </c>
      <c r="F91" s="47">
        <v>12</v>
      </c>
    </row>
    <row r="92" spans="1:6" x14ac:dyDescent="0.35">
      <c r="A92" s="43">
        <v>43866</v>
      </c>
      <c r="B92" t="s">
        <v>159</v>
      </c>
      <c r="C92" s="1">
        <v>50</v>
      </c>
      <c r="D92" s="1">
        <v>5</v>
      </c>
      <c r="E92" s="1">
        <v>0</v>
      </c>
      <c r="F92" s="47">
        <v>0</v>
      </c>
    </row>
    <row r="93" spans="1:6" x14ac:dyDescent="0.35">
      <c r="A93" s="43">
        <v>43866</v>
      </c>
      <c r="B93" t="s">
        <v>160</v>
      </c>
      <c r="C93" s="1">
        <v>8</v>
      </c>
      <c r="D93" s="1">
        <v>0</v>
      </c>
      <c r="E93" s="1">
        <v>1.5</v>
      </c>
      <c r="F93" s="47">
        <v>0</v>
      </c>
    </row>
    <row r="94" spans="1:6" x14ac:dyDescent="0.35">
      <c r="A94" s="43">
        <v>43866</v>
      </c>
      <c r="B94" t="s">
        <v>161</v>
      </c>
      <c r="C94" s="1">
        <v>130</v>
      </c>
      <c r="D94" s="1">
        <v>7.5</v>
      </c>
      <c r="E94" s="1">
        <v>29</v>
      </c>
      <c r="F94" s="47">
        <v>0</v>
      </c>
    </row>
    <row r="95" spans="1:6" x14ac:dyDescent="0.35">
      <c r="A95" s="43">
        <v>43866</v>
      </c>
      <c r="B95" t="s">
        <v>162</v>
      </c>
      <c r="C95" s="1">
        <v>420</v>
      </c>
      <c r="D95" s="1">
        <v>4.5</v>
      </c>
      <c r="E95" s="1">
        <v>90</v>
      </c>
      <c r="F95" s="47">
        <v>0</v>
      </c>
    </row>
    <row r="96" spans="1:6" x14ac:dyDescent="0.35">
      <c r="A96" s="43">
        <v>43866</v>
      </c>
      <c r="B96" t="s">
        <v>163</v>
      </c>
      <c r="C96" s="1">
        <v>240</v>
      </c>
      <c r="D96" s="1">
        <v>28</v>
      </c>
      <c r="E96" s="1">
        <v>0</v>
      </c>
      <c r="F96" s="47">
        <v>0</v>
      </c>
    </row>
    <row r="97" spans="1:6" x14ac:dyDescent="0.35">
      <c r="A97" s="43">
        <v>43866</v>
      </c>
      <c r="B97" t="s">
        <v>164</v>
      </c>
      <c r="C97" s="1">
        <v>380</v>
      </c>
      <c r="D97" s="1">
        <v>9</v>
      </c>
      <c r="E97" s="1">
        <v>61</v>
      </c>
      <c r="F97" s="47">
        <v>12</v>
      </c>
    </row>
    <row r="98" spans="1:6" x14ac:dyDescent="0.35">
      <c r="A98" s="43">
        <v>43866</v>
      </c>
      <c r="B98" t="s">
        <v>146</v>
      </c>
      <c r="C98" s="1">
        <v>185</v>
      </c>
      <c r="D98" s="1">
        <v>3</v>
      </c>
      <c r="E98" s="1">
        <v>0</v>
      </c>
      <c r="F98" s="47">
        <v>34</v>
      </c>
    </row>
    <row r="99" spans="1:6" x14ac:dyDescent="0.35">
      <c r="A99" s="43">
        <v>43866</v>
      </c>
      <c r="B99" t="s">
        <v>147</v>
      </c>
      <c r="C99" s="1">
        <v>105</v>
      </c>
      <c r="D99" s="1">
        <v>1</v>
      </c>
      <c r="E99" s="1">
        <v>19</v>
      </c>
      <c r="F99" s="47">
        <v>4</v>
      </c>
    </row>
    <row r="100" spans="1:6" x14ac:dyDescent="0.35">
      <c r="A100" s="43">
        <v>43866</v>
      </c>
      <c r="B100" t="s">
        <v>148</v>
      </c>
      <c r="C100" s="1">
        <v>40</v>
      </c>
      <c r="D100" s="1">
        <v>0</v>
      </c>
      <c r="E100" s="1">
        <v>11</v>
      </c>
      <c r="F100" s="47">
        <v>1</v>
      </c>
    </row>
    <row r="101" spans="1:6" x14ac:dyDescent="0.35">
      <c r="A101" s="43">
        <v>43866</v>
      </c>
      <c r="B101" t="s">
        <v>149</v>
      </c>
      <c r="C101" s="1">
        <v>8</v>
      </c>
      <c r="D101" s="1">
        <v>0</v>
      </c>
      <c r="E101" s="1">
        <v>1</v>
      </c>
      <c r="F101" s="47">
        <v>0</v>
      </c>
    </row>
    <row r="102" spans="1:6" x14ac:dyDescent="0.35">
      <c r="A102" s="43">
        <v>43866</v>
      </c>
      <c r="B102" t="s">
        <v>150</v>
      </c>
      <c r="C102" s="1">
        <v>85</v>
      </c>
      <c r="D102" s="1">
        <v>8</v>
      </c>
      <c r="E102" s="1">
        <v>2</v>
      </c>
      <c r="F102" s="47">
        <v>6</v>
      </c>
    </row>
    <row r="103" spans="1:6" x14ac:dyDescent="0.35">
      <c r="A103" s="43">
        <v>43866</v>
      </c>
      <c r="B103" t="s">
        <v>165</v>
      </c>
      <c r="C103" s="1">
        <v>150</v>
      </c>
      <c r="D103" s="1">
        <v>0</v>
      </c>
      <c r="E103" s="1">
        <v>42</v>
      </c>
      <c r="F103" s="47">
        <v>0</v>
      </c>
    </row>
    <row r="104" spans="1:6" x14ac:dyDescent="0.35">
      <c r="A104" s="43">
        <v>43867</v>
      </c>
      <c r="B104" t="s">
        <v>122</v>
      </c>
      <c r="C104" s="1">
        <v>150</v>
      </c>
      <c r="D104" s="1">
        <v>2.5</v>
      </c>
      <c r="E104" s="1">
        <v>27</v>
      </c>
      <c r="F104" s="47">
        <v>5</v>
      </c>
    </row>
    <row r="105" spans="1:6" x14ac:dyDescent="0.35">
      <c r="A105" s="43">
        <v>43867</v>
      </c>
      <c r="B105" t="s">
        <v>109</v>
      </c>
      <c r="C105" s="1">
        <v>42.5</v>
      </c>
      <c r="D105" s="1">
        <v>0</v>
      </c>
      <c r="E105" s="1">
        <v>10.5</v>
      </c>
      <c r="F105" s="47">
        <v>0</v>
      </c>
    </row>
    <row r="106" spans="1:6" x14ac:dyDescent="0.35">
      <c r="A106" s="43">
        <v>43867</v>
      </c>
      <c r="B106" t="s">
        <v>123</v>
      </c>
      <c r="C106" s="1">
        <v>40</v>
      </c>
      <c r="D106" s="1">
        <v>3</v>
      </c>
      <c r="E106" s="1">
        <v>1</v>
      </c>
      <c r="F106" s="47">
        <v>1</v>
      </c>
    </row>
    <row r="107" spans="1:6" x14ac:dyDescent="0.35">
      <c r="A107" s="43">
        <v>43867</v>
      </c>
      <c r="B107" t="s">
        <v>155</v>
      </c>
      <c r="C107" s="1">
        <v>45</v>
      </c>
      <c r="D107" s="1">
        <v>0</v>
      </c>
      <c r="E107" s="1">
        <v>12</v>
      </c>
      <c r="F107" s="47">
        <v>0</v>
      </c>
    </row>
    <row r="108" spans="1:6" x14ac:dyDescent="0.35">
      <c r="A108" s="43">
        <v>43867</v>
      </c>
      <c r="B108" t="s">
        <v>166</v>
      </c>
      <c r="C108" s="1">
        <v>70</v>
      </c>
      <c r="D108" s="1">
        <v>5</v>
      </c>
      <c r="E108" s="1">
        <v>0</v>
      </c>
      <c r="F108" s="47">
        <v>6</v>
      </c>
    </row>
    <row r="109" spans="1:6" x14ac:dyDescent="0.35">
      <c r="A109" s="43">
        <v>43867</v>
      </c>
      <c r="B109" t="s">
        <v>167</v>
      </c>
      <c r="C109" s="1">
        <v>50</v>
      </c>
      <c r="D109" s="1">
        <v>5.5</v>
      </c>
      <c r="E109" s="1">
        <v>0</v>
      </c>
      <c r="F109" s="47">
        <v>0</v>
      </c>
    </row>
    <row r="110" spans="1:6" x14ac:dyDescent="0.35">
      <c r="A110" s="43">
        <v>43867</v>
      </c>
      <c r="B110" t="s">
        <v>113</v>
      </c>
      <c r="C110" s="1">
        <v>150</v>
      </c>
      <c r="D110" s="1">
        <v>8</v>
      </c>
      <c r="E110" s="1">
        <v>12</v>
      </c>
      <c r="F110" s="47">
        <v>8</v>
      </c>
    </row>
    <row r="111" spans="1:6" x14ac:dyDescent="0.35">
      <c r="A111" s="43">
        <v>43867</v>
      </c>
      <c r="B111" t="s">
        <v>114</v>
      </c>
      <c r="C111" s="1">
        <v>7.5</v>
      </c>
      <c r="D111" s="1">
        <v>0</v>
      </c>
      <c r="E111" s="1">
        <v>0</v>
      </c>
      <c r="F111" s="47">
        <v>0</v>
      </c>
    </row>
    <row r="112" spans="1:6" x14ac:dyDescent="0.35">
      <c r="A112" s="43">
        <v>43867</v>
      </c>
      <c r="B112" t="s">
        <v>115</v>
      </c>
      <c r="C112" s="1">
        <v>160</v>
      </c>
      <c r="D112" s="1">
        <v>12</v>
      </c>
      <c r="E112" s="1">
        <v>4</v>
      </c>
      <c r="F112" s="47">
        <v>4</v>
      </c>
    </row>
    <row r="113" spans="1:6" x14ac:dyDescent="0.35">
      <c r="A113" s="43">
        <v>43867</v>
      </c>
      <c r="B113" t="s">
        <v>168</v>
      </c>
      <c r="C113" s="1">
        <v>36</v>
      </c>
      <c r="D113" s="1">
        <v>0</v>
      </c>
      <c r="E113" s="1">
        <v>10</v>
      </c>
      <c r="F113" s="47">
        <v>0</v>
      </c>
    </row>
    <row r="114" spans="1:6" x14ac:dyDescent="0.35">
      <c r="A114" s="43">
        <v>43867</v>
      </c>
      <c r="B114" t="s">
        <v>169</v>
      </c>
      <c r="C114" s="1">
        <v>260</v>
      </c>
      <c r="D114" s="1">
        <v>8</v>
      </c>
      <c r="E114" s="1">
        <v>44</v>
      </c>
      <c r="F114" s="47">
        <v>2</v>
      </c>
    </row>
    <row r="115" spans="1:6" x14ac:dyDescent="0.35">
      <c r="A115" s="43">
        <v>43867</v>
      </c>
      <c r="B115" t="s">
        <v>131</v>
      </c>
      <c r="C115" s="1">
        <v>260</v>
      </c>
      <c r="D115" s="1">
        <v>5</v>
      </c>
      <c r="E115" s="1">
        <v>44</v>
      </c>
      <c r="F115" s="47">
        <v>12</v>
      </c>
    </row>
    <row r="116" spans="1:6" x14ac:dyDescent="0.35">
      <c r="A116" s="43">
        <v>43867</v>
      </c>
      <c r="B116" t="s">
        <v>133</v>
      </c>
      <c r="C116" s="1">
        <v>60</v>
      </c>
      <c r="D116" s="1">
        <v>0</v>
      </c>
      <c r="E116" s="1">
        <v>2</v>
      </c>
      <c r="F116" s="47">
        <v>12</v>
      </c>
    </row>
    <row r="117" spans="1:6" x14ac:dyDescent="0.35">
      <c r="A117" s="43">
        <v>43867</v>
      </c>
      <c r="B117" t="s">
        <v>170</v>
      </c>
      <c r="C117" s="1">
        <v>440</v>
      </c>
      <c r="D117" s="1">
        <v>6</v>
      </c>
      <c r="E117" s="1">
        <v>4</v>
      </c>
      <c r="F117" s="47">
        <v>24</v>
      </c>
    </row>
    <row r="118" spans="1:6" x14ac:dyDescent="0.35">
      <c r="A118" s="43">
        <v>43867</v>
      </c>
      <c r="B118" t="s">
        <v>134</v>
      </c>
      <c r="C118" s="1">
        <v>200</v>
      </c>
      <c r="D118" s="1">
        <v>16</v>
      </c>
      <c r="E118" s="1">
        <v>2</v>
      </c>
      <c r="F118" s="47">
        <v>12</v>
      </c>
    </row>
    <row r="119" spans="1:6" x14ac:dyDescent="0.35">
      <c r="A119" s="43">
        <v>43867</v>
      </c>
      <c r="B119" t="s">
        <v>132</v>
      </c>
      <c r="C119" s="1">
        <v>100</v>
      </c>
      <c r="D119" s="1">
        <v>10</v>
      </c>
      <c r="E119" s="1">
        <v>0</v>
      </c>
      <c r="F119" s="47">
        <v>0</v>
      </c>
    </row>
    <row r="120" spans="1:6" x14ac:dyDescent="0.35">
      <c r="A120" s="43">
        <v>43867</v>
      </c>
      <c r="B120" t="s">
        <v>171</v>
      </c>
      <c r="C120" s="1">
        <v>100</v>
      </c>
      <c r="D120" s="1">
        <v>0</v>
      </c>
      <c r="E120" s="1">
        <v>24</v>
      </c>
      <c r="F120" s="47">
        <v>0</v>
      </c>
    </row>
    <row r="121" spans="1:6" x14ac:dyDescent="0.35">
      <c r="A121" s="43">
        <v>43867</v>
      </c>
      <c r="B121" t="s">
        <v>172</v>
      </c>
      <c r="C121" s="1">
        <v>280</v>
      </c>
      <c r="D121" s="1">
        <v>0</v>
      </c>
      <c r="E121" s="1">
        <v>36</v>
      </c>
      <c r="F121" s="47">
        <v>0</v>
      </c>
    </row>
    <row r="122" spans="1:6" x14ac:dyDescent="0.35">
      <c r="A122" s="43">
        <v>43867</v>
      </c>
      <c r="B122" t="s">
        <v>163</v>
      </c>
      <c r="C122" s="1">
        <v>240</v>
      </c>
      <c r="D122" s="1">
        <v>28</v>
      </c>
      <c r="E122" s="1">
        <v>0</v>
      </c>
      <c r="F122" s="47">
        <v>0</v>
      </c>
    </row>
    <row r="123" spans="1:6" x14ac:dyDescent="0.35">
      <c r="A123" s="43">
        <v>43867</v>
      </c>
      <c r="B123" t="s">
        <v>164</v>
      </c>
      <c r="C123" s="1">
        <v>380</v>
      </c>
      <c r="D123" s="1">
        <v>9</v>
      </c>
      <c r="E123" s="1">
        <v>61</v>
      </c>
      <c r="F123" s="47">
        <v>12</v>
      </c>
    </row>
    <row r="124" spans="1:6" x14ac:dyDescent="0.35">
      <c r="A124" s="43">
        <v>43867</v>
      </c>
      <c r="B124" t="s">
        <v>146</v>
      </c>
      <c r="C124" s="1">
        <v>185</v>
      </c>
      <c r="D124" s="1">
        <v>3</v>
      </c>
      <c r="E124" s="1">
        <v>0</v>
      </c>
      <c r="F124" s="47">
        <v>34</v>
      </c>
    </row>
    <row r="125" spans="1:6" x14ac:dyDescent="0.35">
      <c r="A125" s="43">
        <v>43867</v>
      </c>
      <c r="B125" t="s">
        <v>147</v>
      </c>
      <c r="C125" s="1">
        <v>105</v>
      </c>
      <c r="D125" s="1">
        <v>1</v>
      </c>
      <c r="E125" s="1">
        <v>19</v>
      </c>
      <c r="F125" s="47">
        <v>4</v>
      </c>
    </row>
    <row r="126" spans="1:6" x14ac:dyDescent="0.35">
      <c r="A126" s="43">
        <v>43867</v>
      </c>
      <c r="B126" t="s">
        <v>148</v>
      </c>
      <c r="C126" s="1">
        <v>40</v>
      </c>
      <c r="D126" s="1">
        <v>0</v>
      </c>
      <c r="E126" s="1">
        <v>11</v>
      </c>
      <c r="F126" s="47">
        <v>1</v>
      </c>
    </row>
    <row r="127" spans="1:6" x14ac:dyDescent="0.35">
      <c r="A127" s="43">
        <v>43867</v>
      </c>
      <c r="B127" t="s">
        <v>149</v>
      </c>
      <c r="C127" s="1">
        <v>8</v>
      </c>
      <c r="D127" s="1">
        <v>0</v>
      </c>
      <c r="E127" s="1">
        <v>1</v>
      </c>
      <c r="F127" s="47">
        <v>0</v>
      </c>
    </row>
    <row r="128" spans="1:6" x14ac:dyDescent="0.35">
      <c r="A128" s="43">
        <v>43867</v>
      </c>
      <c r="B128" t="s">
        <v>150</v>
      </c>
      <c r="C128" s="1">
        <v>85</v>
      </c>
      <c r="D128" s="1">
        <v>8</v>
      </c>
      <c r="E128" s="1">
        <v>2</v>
      </c>
      <c r="F128" s="47">
        <v>6</v>
      </c>
    </row>
    <row r="129" spans="1:6" x14ac:dyDescent="0.35">
      <c r="A129" s="43">
        <v>43868</v>
      </c>
      <c r="B129" t="s">
        <v>122</v>
      </c>
      <c r="C129" s="1">
        <v>150</v>
      </c>
      <c r="D129" s="1">
        <v>2.2000000000000002</v>
      </c>
      <c r="E129" s="1">
        <v>27</v>
      </c>
      <c r="F129" s="47">
        <v>5</v>
      </c>
    </row>
    <row r="130" spans="1:6" x14ac:dyDescent="0.35">
      <c r="A130" s="43">
        <v>43868</v>
      </c>
      <c r="B130" t="s">
        <v>109</v>
      </c>
      <c r="C130" s="1">
        <v>42.5</v>
      </c>
      <c r="D130" s="1">
        <v>0</v>
      </c>
      <c r="E130" s="1">
        <v>10.5</v>
      </c>
      <c r="F130" s="47">
        <v>0</v>
      </c>
    </row>
    <row r="131" spans="1:6" x14ac:dyDescent="0.35">
      <c r="A131" s="43">
        <v>43868</v>
      </c>
      <c r="B131" t="s">
        <v>123</v>
      </c>
      <c r="C131" s="1">
        <v>40</v>
      </c>
      <c r="D131" s="1">
        <v>3</v>
      </c>
      <c r="E131" s="1">
        <v>1</v>
      </c>
      <c r="F131" s="47">
        <v>1</v>
      </c>
    </row>
    <row r="132" spans="1:6" x14ac:dyDescent="0.35">
      <c r="A132" s="43">
        <v>43868</v>
      </c>
      <c r="B132" t="s">
        <v>173</v>
      </c>
      <c r="C132" s="1">
        <v>70</v>
      </c>
      <c r="D132" s="1">
        <v>4.5</v>
      </c>
      <c r="E132" s="1">
        <v>4</v>
      </c>
      <c r="F132" s="47">
        <v>3</v>
      </c>
    </row>
    <row r="133" spans="1:6" x14ac:dyDescent="0.35">
      <c r="A133" s="43">
        <v>43868</v>
      </c>
      <c r="B133" t="s">
        <v>174</v>
      </c>
      <c r="C133" s="1">
        <v>45</v>
      </c>
      <c r="D133" s="1">
        <v>0</v>
      </c>
      <c r="E133" s="1">
        <v>12</v>
      </c>
      <c r="F133" s="47">
        <v>0</v>
      </c>
    </row>
    <row r="134" spans="1:6" x14ac:dyDescent="0.35">
      <c r="A134" s="43">
        <v>43868</v>
      </c>
      <c r="B134" t="s">
        <v>166</v>
      </c>
      <c r="C134" s="1">
        <v>70</v>
      </c>
      <c r="D134" s="1">
        <v>5</v>
      </c>
      <c r="E134" s="1">
        <v>0</v>
      </c>
      <c r="F134" s="47">
        <v>6</v>
      </c>
    </row>
    <row r="135" spans="1:6" x14ac:dyDescent="0.35">
      <c r="A135" s="43">
        <v>43868</v>
      </c>
      <c r="B135" t="s">
        <v>175</v>
      </c>
      <c r="C135" s="1">
        <v>25</v>
      </c>
      <c r="D135" s="1">
        <v>3</v>
      </c>
      <c r="E135" s="1">
        <v>0</v>
      </c>
      <c r="F135" s="47">
        <v>0</v>
      </c>
    </row>
    <row r="136" spans="1:6" x14ac:dyDescent="0.35">
      <c r="A136" s="43">
        <v>43868</v>
      </c>
      <c r="B136" t="s">
        <v>176</v>
      </c>
      <c r="C136" s="1">
        <v>150</v>
      </c>
      <c r="D136" s="1">
        <v>6</v>
      </c>
      <c r="E136" s="1">
        <v>15</v>
      </c>
      <c r="F136" s="47">
        <v>10</v>
      </c>
    </row>
    <row r="137" spans="1:6" x14ac:dyDescent="0.35">
      <c r="A137" s="43">
        <v>43868</v>
      </c>
      <c r="B137" t="s">
        <v>177</v>
      </c>
      <c r="C137" s="1">
        <v>200</v>
      </c>
      <c r="D137" s="1">
        <v>10</v>
      </c>
      <c r="E137" s="1">
        <v>25</v>
      </c>
      <c r="F137" s="47">
        <v>2</v>
      </c>
    </row>
    <row r="138" spans="1:6" x14ac:dyDescent="0.35">
      <c r="A138" s="43">
        <v>43868</v>
      </c>
      <c r="B138" t="s">
        <v>178</v>
      </c>
      <c r="C138" s="1">
        <v>30</v>
      </c>
      <c r="D138" s="1">
        <v>0</v>
      </c>
      <c r="E138" s="1">
        <v>7</v>
      </c>
      <c r="F138" s="47">
        <v>0</v>
      </c>
    </row>
    <row r="139" spans="1:6" x14ac:dyDescent="0.35">
      <c r="A139" s="43">
        <v>43868</v>
      </c>
      <c r="B139" t="s">
        <v>179</v>
      </c>
      <c r="C139" s="1">
        <v>17.5</v>
      </c>
      <c r="D139" s="1">
        <v>0</v>
      </c>
      <c r="E139" s="1">
        <v>3</v>
      </c>
      <c r="F139" s="47">
        <v>1</v>
      </c>
    </row>
    <row r="140" spans="1:6" x14ac:dyDescent="0.35">
      <c r="A140" s="43">
        <v>43868</v>
      </c>
      <c r="B140" t="s">
        <v>131</v>
      </c>
      <c r="C140" s="1">
        <v>260</v>
      </c>
      <c r="D140" s="1">
        <v>5</v>
      </c>
      <c r="E140" s="1">
        <v>44</v>
      </c>
      <c r="F140" s="47">
        <v>12</v>
      </c>
    </row>
    <row r="141" spans="1:6" x14ac:dyDescent="0.35">
      <c r="A141" s="43">
        <v>43868</v>
      </c>
      <c r="B141" t="s">
        <v>180</v>
      </c>
      <c r="C141" s="1">
        <v>220</v>
      </c>
      <c r="D141" s="1">
        <v>3</v>
      </c>
      <c r="E141" s="1">
        <v>2</v>
      </c>
      <c r="F141" s="47">
        <v>12</v>
      </c>
    </row>
    <row r="142" spans="1:6" x14ac:dyDescent="0.35">
      <c r="A142" s="43">
        <v>43868</v>
      </c>
      <c r="B142" t="s">
        <v>134</v>
      </c>
      <c r="C142" s="1">
        <v>200</v>
      </c>
      <c r="D142" s="1">
        <v>16</v>
      </c>
      <c r="E142" s="1">
        <v>2</v>
      </c>
      <c r="F142" s="47">
        <v>12</v>
      </c>
    </row>
    <row r="143" spans="1:6" x14ac:dyDescent="0.35">
      <c r="A143" s="43">
        <v>43868</v>
      </c>
      <c r="B143" t="s">
        <v>166</v>
      </c>
      <c r="C143" s="1">
        <v>70</v>
      </c>
      <c r="D143" s="1">
        <v>5</v>
      </c>
      <c r="E143" s="1">
        <v>0</v>
      </c>
      <c r="F143" s="47">
        <v>6</v>
      </c>
    </row>
    <row r="144" spans="1:6" x14ac:dyDescent="0.35">
      <c r="A144" s="43">
        <v>43868</v>
      </c>
      <c r="B144" t="s">
        <v>181</v>
      </c>
      <c r="C144" s="1">
        <v>72</v>
      </c>
      <c r="D144" s="1">
        <v>0</v>
      </c>
      <c r="E144" s="1">
        <v>10</v>
      </c>
      <c r="F144" s="47">
        <v>0</v>
      </c>
    </row>
    <row r="145" spans="1:6" x14ac:dyDescent="0.35">
      <c r="A145" s="43">
        <v>43868</v>
      </c>
      <c r="B145" t="s">
        <v>182</v>
      </c>
      <c r="C145" s="1">
        <v>248</v>
      </c>
      <c r="D145" s="1">
        <v>16</v>
      </c>
      <c r="E145" s="1">
        <v>32</v>
      </c>
      <c r="F145" s="47">
        <v>4</v>
      </c>
    </row>
    <row r="146" spans="1:6" x14ac:dyDescent="0.35">
      <c r="A146" s="43">
        <v>43868</v>
      </c>
      <c r="B146" t="s">
        <v>183</v>
      </c>
      <c r="C146" s="1">
        <v>180</v>
      </c>
      <c r="D146" s="1">
        <v>17</v>
      </c>
      <c r="E146" s="1">
        <v>16</v>
      </c>
      <c r="F146" s="47">
        <v>2</v>
      </c>
    </row>
    <row r="147" spans="1:6" x14ac:dyDescent="0.35">
      <c r="A147" s="43">
        <v>43868</v>
      </c>
      <c r="B147" t="s">
        <v>184</v>
      </c>
      <c r="C147" s="1">
        <v>300</v>
      </c>
      <c r="D147" s="1">
        <v>21</v>
      </c>
      <c r="E147" s="1">
        <v>0</v>
      </c>
      <c r="F147" s="47">
        <v>28</v>
      </c>
    </row>
    <row r="148" spans="1:6" x14ac:dyDescent="0.35">
      <c r="A148" s="43">
        <v>43868</v>
      </c>
      <c r="B148" t="s">
        <v>185</v>
      </c>
      <c r="C148" s="1">
        <v>67</v>
      </c>
      <c r="D148" s="1">
        <v>5</v>
      </c>
      <c r="E148" s="1">
        <v>12.5</v>
      </c>
      <c r="F148" s="47">
        <v>4</v>
      </c>
    </row>
    <row r="149" spans="1:6" x14ac:dyDescent="0.35">
      <c r="A149" s="43">
        <v>43868</v>
      </c>
      <c r="B149" t="s">
        <v>143</v>
      </c>
      <c r="C149" s="1">
        <v>55</v>
      </c>
      <c r="D149" s="1">
        <v>0</v>
      </c>
      <c r="E149" s="1">
        <v>19</v>
      </c>
      <c r="F149" s="47">
        <v>2</v>
      </c>
    </row>
    <row r="150" spans="1:6" x14ac:dyDescent="0.35">
      <c r="A150" s="43">
        <v>43868</v>
      </c>
      <c r="B150" t="s">
        <v>123</v>
      </c>
      <c r="C150" s="1">
        <v>40</v>
      </c>
      <c r="D150" s="1">
        <v>3</v>
      </c>
      <c r="E150" s="1">
        <v>1</v>
      </c>
      <c r="F150" s="47">
        <v>1</v>
      </c>
    </row>
    <row r="151" spans="1:6" x14ac:dyDescent="0.35">
      <c r="A151" s="43">
        <v>43869</v>
      </c>
      <c r="B151" t="s">
        <v>186</v>
      </c>
      <c r="C151" s="1">
        <v>70</v>
      </c>
      <c r="D151" s="1">
        <v>5</v>
      </c>
      <c r="E151" s="1">
        <v>0</v>
      </c>
      <c r="F151" s="47">
        <v>6</v>
      </c>
    </row>
    <row r="152" spans="1:6" x14ac:dyDescent="0.35">
      <c r="A152" s="43">
        <v>43869</v>
      </c>
      <c r="B152" t="s">
        <v>109</v>
      </c>
      <c r="C152" s="1">
        <v>42.5</v>
      </c>
      <c r="D152" s="1">
        <v>0</v>
      </c>
      <c r="E152" s="1">
        <v>10.5</v>
      </c>
      <c r="F152" s="47">
        <v>0</v>
      </c>
    </row>
    <row r="153" spans="1:6" x14ac:dyDescent="0.35">
      <c r="A153" s="43">
        <v>43869</v>
      </c>
      <c r="B153" t="s">
        <v>113</v>
      </c>
      <c r="C153" s="1">
        <v>150</v>
      </c>
      <c r="D153" s="1">
        <v>8</v>
      </c>
      <c r="E153" s="1">
        <v>12</v>
      </c>
      <c r="F153" s="47">
        <v>8</v>
      </c>
    </row>
    <row r="154" spans="1:6" x14ac:dyDescent="0.35">
      <c r="A154" s="43">
        <v>43869</v>
      </c>
      <c r="B154" t="s">
        <v>187</v>
      </c>
      <c r="C154" s="1">
        <v>130</v>
      </c>
      <c r="D154" s="1">
        <v>2.5</v>
      </c>
      <c r="E154" s="1">
        <v>22</v>
      </c>
      <c r="F154" s="47">
        <v>6</v>
      </c>
    </row>
    <row r="155" spans="1:6" x14ac:dyDescent="0.35">
      <c r="A155" s="43">
        <v>43869</v>
      </c>
      <c r="B155" t="s">
        <v>176</v>
      </c>
      <c r="C155" s="1">
        <v>150</v>
      </c>
      <c r="D155" s="1">
        <v>6</v>
      </c>
      <c r="E155" s="1">
        <v>15</v>
      </c>
      <c r="F155" s="47">
        <v>10</v>
      </c>
    </row>
    <row r="156" spans="1:6" x14ac:dyDescent="0.35">
      <c r="A156" s="43">
        <v>43869</v>
      </c>
      <c r="B156" t="s">
        <v>188</v>
      </c>
      <c r="C156" s="1">
        <v>100</v>
      </c>
      <c r="D156" s="1">
        <v>0</v>
      </c>
      <c r="E156" s="1">
        <v>24</v>
      </c>
      <c r="F156" s="47">
        <v>2</v>
      </c>
    </row>
    <row r="157" spans="1:6" x14ac:dyDescent="0.35">
      <c r="A157" s="43">
        <v>43869</v>
      </c>
      <c r="B157" t="s">
        <v>135</v>
      </c>
      <c r="C157" s="1">
        <v>105</v>
      </c>
      <c r="D157" s="1">
        <v>0</v>
      </c>
      <c r="E157" s="1">
        <v>27</v>
      </c>
      <c r="F157" s="47">
        <v>1</v>
      </c>
    </row>
    <row r="158" spans="1:6" x14ac:dyDescent="0.35">
      <c r="A158" s="43">
        <v>43869</v>
      </c>
      <c r="B158" t="s">
        <v>140</v>
      </c>
      <c r="C158" s="1">
        <v>47</v>
      </c>
      <c r="D158" s="1">
        <v>0</v>
      </c>
      <c r="E158" s="1">
        <v>12</v>
      </c>
      <c r="F158" s="47">
        <v>0</v>
      </c>
    </row>
    <row r="159" spans="1:6" x14ac:dyDescent="0.35">
      <c r="A159" s="43">
        <v>43869</v>
      </c>
      <c r="B159" t="s">
        <v>189</v>
      </c>
      <c r="C159" s="1">
        <v>170</v>
      </c>
      <c r="D159" s="1">
        <v>2.5</v>
      </c>
      <c r="E159" s="1">
        <v>32.5</v>
      </c>
      <c r="F159" s="47">
        <v>4</v>
      </c>
    </row>
    <row r="160" spans="1:6" x14ac:dyDescent="0.35">
      <c r="A160" s="43">
        <v>43869</v>
      </c>
      <c r="B160" t="s">
        <v>187</v>
      </c>
      <c r="C160" s="1">
        <v>130</v>
      </c>
      <c r="D160" s="1">
        <v>2.5</v>
      </c>
      <c r="E160" s="1">
        <v>22</v>
      </c>
      <c r="F160" s="47">
        <v>6</v>
      </c>
    </row>
    <row r="161" spans="1:6" x14ac:dyDescent="0.35">
      <c r="A161" s="43">
        <v>43869</v>
      </c>
      <c r="B161" t="s">
        <v>166</v>
      </c>
      <c r="C161" s="1">
        <v>70</v>
      </c>
      <c r="D161" s="1">
        <v>5</v>
      </c>
      <c r="E161" s="1">
        <v>0</v>
      </c>
      <c r="F161" s="47">
        <v>6</v>
      </c>
    </row>
    <row r="162" spans="1:6" x14ac:dyDescent="0.35">
      <c r="A162" s="43">
        <v>43869</v>
      </c>
      <c r="B162" t="s">
        <v>178</v>
      </c>
      <c r="C162" s="1">
        <v>30</v>
      </c>
      <c r="D162" s="1">
        <v>0</v>
      </c>
      <c r="E162" s="1">
        <v>7</v>
      </c>
      <c r="F162" s="47">
        <v>0</v>
      </c>
    </row>
    <row r="163" spans="1:6" x14ac:dyDescent="0.35">
      <c r="A163" s="43">
        <v>43869</v>
      </c>
      <c r="B163" t="s">
        <v>179</v>
      </c>
      <c r="C163" s="1">
        <v>17.5</v>
      </c>
      <c r="D163" s="1">
        <v>0</v>
      </c>
      <c r="E163" s="1">
        <v>3</v>
      </c>
      <c r="F163" s="47">
        <v>1</v>
      </c>
    </row>
    <row r="164" spans="1:6" x14ac:dyDescent="0.35">
      <c r="A164" s="43">
        <v>43869</v>
      </c>
      <c r="B164" t="s">
        <v>114</v>
      </c>
      <c r="C164" s="1">
        <v>7.5</v>
      </c>
      <c r="D164" s="1">
        <v>0</v>
      </c>
      <c r="E164" s="1">
        <v>0</v>
      </c>
      <c r="F164" s="47">
        <v>0</v>
      </c>
    </row>
    <row r="165" spans="1:6" x14ac:dyDescent="0.35">
      <c r="A165" s="43">
        <v>43869</v>
      </c>
      <c r="B165" t="s">
        <v>115</v>
      </c>
      <c r="C165" s="1">
        <v>160</v>
      </c>
      <c r="D165" s="1">
        <v>12</v>
      </c>
      <c r="E165" s="1">
        <v>4</v>
      </c>
      <c r="F165" s="47">
        <v>4</v>
      </c>
    </row>
    <row r="166" spans="1:6" x14ac:dyDescent="0.35">
      <c r="A166" s="43">
        <v>43869</v>
      </c>
      <c r="B166" t="s">
        <v>190</v>
      </c>
      <c r="C166" s="1">
        <v>150</v>
      </c>
      <c r="D166" s="1">
        <v>4</v>
      </c>
      <c r="E166" s="1">
        <v>25</v>
      </c>
      <c r="F166" s="47">
        <v>5</v>
      </c>
    </row>
    <row r="167" spans="1:6" x14ac:dyDescent="0.35">
      <c r="A167" s="43">
        <v>43869</v>
      </c>
      <c r="B167" t="s">
        <v>191</v>
      </c>
      <c r="C167" s="1">
        <v>33</v>
      </c>
      <c r="D167" s="1">
        <v>1</v>
      </c>
      <c r="E167" s="1">
        <v>6</v>
      </c>
      <c r="F167" s="47">
        <v>5</v>
      </c>
    </row>
    <row r="168" spans="1:6" x14ac:dyDescent="0.35">
      <c r="A168" s="43">
        <v>43869</v>
      </c>
      <c r="B168" t="s">
        <v>192</v>
      </c>
      <c r="C168" s="1">
        <v>100</v>
      </c>
      <c r="D168" s="1">
        <v>7</v>
      </c>
      <c r="E168" s="1">
        <v>1</v>
      </c>
      <c r="F168" s="47">
        <v>7</v>
      </c>
    </row>
    <row r="169" spans="1:6" x14ac:dyDescent="0.35">
      <c r="A169" s="43">
        <v>43869</v>
      </c>
      <c r="B169" t="s">
        <v>193</v>
      </c>
      <c r="C169" s="1">
        <v>50</v>
      </c>
      <c r="D169" s="1">
        <v>5</v>
      </c>
      <c r="E169" s="1">
        <v>2</v>
      </c>
      <c r="F169" s="47">
        <v>0</v>
      </c>
    </row>
    <row r="170" spans="1:6" x14ac:dyDescent="0.35">
      <c r="A170" s="43">
        <v>43869</v>
      </c>
      <c r="B170" t="s">
        <v>194</v>
      </c>
      <c r="C170" s="1">
        <v>45</v>
      </c>
      <c r="D170" s="1">
        <v>0</v>
      </c>
      <c r="E170" s="1">
        <v>8</v>
      </c>
      <c r="F170" s="47">
        <v>3</v>
      </c>
    </row>
    <row r="171" spans="1:6" x14ac:dyDescent="0.35">
      <c r="A171" s="43">
        <v>43869</v>
      </c>
      <c r="B171" t="s">
        <v>195</v>
      </c>
      <c r="C171" s="1">
        <v>40</v>
      </c>
      <c r="D171" s="1">
        <v>1</v>
      </c>
      <c r="E171" s="1">
        <v>1</v>
      </c>
      <c r="F171" s="47">
        <v>1</v>
      </c>
    </row>
    <row r="172" spans="1:6" x14ac:dyDescent="0.35">
      <c r="A172" s="43">
        <v>43870</v>
      </c>
      <c r="B172" t="s">
        <v>166</v>
      </c>
      <c r="C172" s="1">
        <v>70</v>
      </c>
      <c r="D172" s="1">
        <v>5</v>
      </c>
      <c r="E172" s="1">
        <v>0</v>
      </c>
      <c r="F172" s="47">
        <v>6</v>
      </c>
    </row>
    <row r="173" spans="1:6" x14ac:dyDescent="0.35">
      <c r="A173" s="43">
        <v>43870</v>
      </c>
      <c r="B173" t="s">
        <v>135</v>
      </c>
      <c r="C173" s="1">
        <v>105</v>
      </c>
      <c r="D173" s="1">
        <v>0</v>
      </c>
      <c r="E173" s="1">
        <v>27</v>
      </c>
      <c r="F173" s="47">
        <v>1</v>
      </c>
    </row>
    <row r="174" spans="1:6" x14ac:dyDescent="0.35">
      <c r="A174" s="43">
        <v>43870</v>
      </c>
      <c r="B174" t="s">
        <v>140</v>
      </c>
      <c r="C174" s="1">
        <v>47</v>
      </c>
      <c r="D174" s="1">
        <v>0</v>
      </c>
      <c r="E174" s="1">
        <v>12</v>
      </c>
      <c r="F174" s="47">
        <v>0</v>
      </c>
    </row>
    <row r="175" spans="1:6" x14ac:dyDescent="0.35">
      <c r="A175" s="43">
        <v>43870</v>
      </c>
      <c r="B175" t="s">
        <v>196</v>
      </c>
      <c r="C175" s="1">
        <v>280</v>
      </c>
      <c r="D175" s="1">
        <v>16</v>
      </c>
      <c r="E175" s="1">
        <v>36</v>
      </c>
      <c r="F175" s="47">
        <v>2</v>
      </c>
    </row>
    <row r="176" spans="1:6" x14ac:dyDescent="0.35">
      <c r="A176" s="43">
        <v>43870</v>
      </c>
      <c r="B176" t="s">
        <v>197</v>
      </c>
      <c r="C176" s="1">
        <v>110</v>
      </c>
      <c r="D176" s="1">
        <v>1.5</v>
      </c>
      <c r="E176" s="1">
        <v>21</v>
      </c>
      <c r="F176" s="47">
        <v>3</v>
      </c>
    </row>
    <row r="177" spans="1:6" x14ac:dyDescent="0.35">
      <c r="A177" s="43">
        <v>43870</v>
      </c>
      <c r="B177" t="s">
        <v>198</v>
      </c>
      <c r="C177" s="1">
        <v>210</v>
      </c>
      <c r="D177" s="1">
        <v>12</v>
      </c>
      <c r="E177" s="1">
        <v>27</v>
      </c>
      <c r="F177" s="47">
        <v>1.5</v>
      </c>
    </row>
    <row r="178" spans="1:6" x14ac:dyDescent="0.35">
      <c r="A178" s="43">
        <v>43870</v>
      </c>
      <c r="B178" t="s">
        <v>114</v>
      </c>
      <c r="C178" s="1">
        <v>7.5</v>
      </c>
      <c r="D178" s="1">
        <v>0</v>
      </c>
      <c r="E178" s="1">
        <v>0</v>
      </c>
      <c r="F178" s="47">
        <v>0</v>
      </c>
    </row>
    <row r="179" spans="1:6" x14ac:dyDescent="0.35">
      <c r="A179" s="43">
        <v>43870</v>
      </c>
      <c r="B179" t="s">
        <v>115</v>
      </c>
      <c r="C179" s="1">
        <v>160</v>
      </c>
      <c r="D179" s="1">
        <v>12</v>
      </c>
      <c r="E179" s="1">
        <v>4</v>
      </c>
      <c r="F179" s="47">
        <v>4</v>
      </c>
    </row>
    <row r="180" spans="1:6" x14ac:dyDescent="0.35">
      <c r="A180" s="43">
        <v>43870</v>
      </c>
      <c r="B180" t="s">
        <v>199</v>
      </c>
      <c r="C180" s="1">
        <v>55</v>
      </c>
      <c r="D180" s="1">
        <v>0</v>
      </c>
      <c r="E180" s="1">
        <v>14.5</v>
      </c>
      <c r="F180" s="47">
        <v>0</v>
      </c>
    </row>
    <row r="181" spans="1:6" x14ac:dyDescent="0.35">
      <c r="A181" s="43">
        <v>43870</v>
      </c>
      <c r="B181" t="s">
        <v>139</v>
      </c>
      <c r="C181" s="1">
        <v>320</v>
      </c>
      <c r="D181" s="1">
        <v>0</v>
      </c>
      <c r="E181" s="1">
        <v>72</v>
      </c>
      <c r="F181" s="47">
        <v>6</v>
      </c>
    </row>
    <row r="182" spans="1:6" x14ac:dyDescent="0.35">
      <c r="A182" s="43">
        <v>43870</v>
      </c>
      <c r="B182" t="s">
        <v>200</v>
      </c>
      <c r="C182" s="1">
        <v>60</v>
      </c>
      <c r="D182" s="1">
        <v>7</v>
      </c>
      <c r="E182" s="1">
        <v>0</v>
      </c>
      <c r="F182" s="47">
        <v>0</v>
      </c>
    </row>
    <row r="183" spans="1:6" x14ac:dyDescent="0.35">
      <c r="A183" s="43">
        <v>43870</v>
      </c>
      <c r="B183" t="s">
        <v>178</v>
      </c>
      <c r="C183" s="1">
        <v>30</v>
      </c>
      <c r="D183" s="1">
        <v>0</v>
      </c>
      <c r="E183" s="1">
        <v>7</v>
      </c>
      <c r="F183" s="47">
        <v>0</v>
      </c>
    </row>
    <row r="184" spans="1:6" x14ac:dyDescent="0.35">
      <c r="A184" s="43">
        <v>43870</v>
      </c>
      <c r="B184" t="s">
        <v>179</v>
      </c>
      <c r="C184" s="1">
        <v>17.5</v>
      </c>
      <c r="D184" s="1">
        <v>0</v>
      </c>
      <c r="E184" s="1">
        <v>3</v>
      </c>
      <c r="F184" s="47">
        <v>1</v>
      </c>
    </row>
    <row r="185" spans="1:6" x14ac:dyDescent="0.35">
      <c r="A185" s="43">
        <v>43870</v>
      </c>
      <c r="B185" t="s">
        <v>141</v>
      </c>
      <c r="C185" s="1">
        <v>225</v>
      </c>
      <c r="D185" s="1">
        <v>12</v>
      </c>
      <c r="E185" s="1">
        <v>18</v>
      </c>
      <c r="F185" s="47">
        <v>12</v>
      </c>
    </row>
    <row r="186" spans="1:6" x14ac:dyDescent="0.35">
      <c r="A186" s="43">
        <v>43870</v>
      </c>
      <c r="B186" t="s">
        <v>201</v>
      </c>
      <c r="C186" s="1">
        <v>360</v>
      </c>
      <c r="D186" s="1">
        <v>14</v>
      </c>
      <c r="E186" s="1">
        <v>50</v>
      </c>
      <c r="F186" s="47">
        <v>6</v>
      </c>
    </row>
    <row r="187" spans="1:6" x14ac:dyDescent="0.35">
      <c r="A187" s="43">
        <v>43870</v>
      </c>
      <c r="B187" t="s">
        <v>202</v>
      </c>
      <c r="C187" s="1">
        <v>645</v>
      </c>
      <c r="D187" s="1">
        <v>57</v>
      </c>
      <c r="E187" s="1">
        <v>6</v>
      </c>
      <c r="F187" s="47">
        <v>27</v>
      </c>
    </row>
    <row r="188" spans="1:6" x14ac:dyDescent="0.35">
      <c r="A188" s="43">
        <v>43870</v>
      </c>
      <c r="B188" t="s">
        <v>113</v>
      </c>
      <c r="C188" s="1">
        <v>150</v>
      </c>
      <c r="D188" s="1">
        <v>8</v>
      </c>
      <c r="E188" s="1">
        <v>12</v>
      </c>
      <c r="F188" s="47">
        <v>8</v>
      </c>
    </row>
    <row r="189" spans="1:6" x14ac:dyDescent="0.35">
      <c r="A189" s="43">
        <v>43870</v>
      </c>
      <c r="B189" t="s">
        <v>108</v>
      </c>
      <c r="C189" s="1">
        <v>100</v>
      </c>
      <c r="D189" s="1">
        <v>11</v>
      </c>
      <c r="E189" s="1">
        <v>0</v>
      </c>
      <c r="F189" s="47">
        <v>0</v>
      </c>
    </row>
    <row r="190" spans="1:6" x14ac:dyDescent="0.35">
      <c r="A190" s="43">
        <v>43870</v>
      </c>
      <c r="B190" t="s">
        <v>203</v>
      </c>
      <c r="C190" s="1">
        <v>27.5</v>
      </c>
      <c r="D190" s="1">
        <v>0</v>
      </c>
      <c r="E190" s="1">
        <v>6</v>
      </c>
      <c r="F190" s="47">
        <v>1</v>
      </c>
    </row>
    <row r="191" spans="1:6" x14ac:dyDescent="0.35">
      <c r="A191" s="43">
        <v>43871</v>
      </c>
      <c r="B191" t="s">
        <v>166</v>
      </c>
      <c r="C191" s="1">
        <v>70</v>
      </c>
      <c r="D191" s="1">
        <v>5</v>
      </c>
      <c r="E191" s="1">
        <v>0</v>
      </c>
      <c r="F191" s="47">
        <v>6</v>
      </c>
    </row>
    <row r="192" spans="1:6" x14ac:dyDescent="0.35">
      <c r="A192" s="43">
        <v>43871</v>
      </c>
      <c r="B192" t="s">
        <v>122</v>
      </c>
      <c r="C192" s="1">
        <v>150</v>
      </c>
      <c r="D192" s="1">
        <v>2.5</v>
      </c>
      <c r="E192" s="1">
        <v>27</v>
      </c>
      <c r="F192" s="47">
        <v>5</v>
      </c>
    </row>
    <row r="193" spans="1:6" x14ac:dyDescent="0.35">
      <c r="A193" s="43">
        <v>43871</v>
      </c>
      <c r="B193" t="s">
        <v>109</v>
      </c>
      <c r="C193" s="1">
        <v>42.5</v>
      </c>
      <c r="D193" s="1">
        <v>0</v>
      </c>
      <c r="E193" s="1">
        <v>10.5</v>
      </c>
      <c r="F193" s="47">
        <v>0</v>
      </c>
    </row>
    <row r="194" spans="1:6" x14ac:dyDescent="0.35">
      <c r="A194" s="43">
        <v>43871</v>
      </c>
      <c r="B194" t="s">
        <v>173</v>
      </c>
      <c r="C194" s="1">
        <v>70</v>
      </c>
      <c r="D194" s="1">
        <v>4.5</v>
      </c>
      <c r="E194" s="1">
        <v>4</v>
      </c>
      <c r="F194" s="47">
        <v>3</v>
      </c>
    </row>
    <row r="195" spans="1:6" x14ac:dyDescent="0.35">
      <c r="A195" s="43">
        <v>43871</v>
      </c>
      <c r="B195" t="s">
        <v>123</v>
      </c>
      <c r="C195" s="1">
        <v>40</v>
      </c>
      <c r="D195" s="1">
        <v>3</v>
      </c>
      <c r="E195" s="1">
        <v>1</v>
      </c>
      <c r="F195" s="47">
        <v>1</v>
      </c>
    </row>
    <row r="196" spans="1:6" x14ac:dyDescent="0.35">
      <c r="A196" s="43">
        <v>43871</v>
      </c>
      <c r="B196" t="s">
        <v>174</v>
      </c>
      <c r="C196" s="1">
        <v>45</v>
      </c>
      <c r="D196" s="1">
        <v>0</v>
      </c>
      <c r="E196" s="1">
        <v>12</v>
      </c>
      <c r="F196" s="47">
        <v>0</v>
      </c>
    </row>
    <row r="197" spans="1:6" x14ac:dyDescent="0.35">
      <c r="A197" s="43">
        <v>43871</v>
      </c>
      <c r="B197" t="s">
        <v>175</v>
      </c>
      <c r="C197" s="1">
        <v>25</v>
      </c>
      <c r="D197" s="1">
        <v>2.75</v>
      </c>
      <c r="E197" s="1">
        <v>0</v>
      </c>
      <c r="F197" s="47">
        <v>0</v>
      </c>
    </row>
    <row r="198" spans="1:6" x14ac:dyDescent="0.35">
      <c r="A198" s="43">
        <v>43871</v>
      </c>
      <c r="B198" t="s">
        <v>114</v>
      </c>
      <c r="C198" s="1">
        <v>7.5</v>
      </c>
      <c r="D198" s="1">
        <v>0</v>
      </c>
      <c r="E198" s="1">
        <v>0</v>
      </c>
      <c r="F198" s="47">
        <v>0</v>
      </c>
    </row>
    <row r="199" spans="1:6" x14ac:dyDescent="0.35">
      <c r="A199" s="43">
        <v>43871</v>
      </c>
      <c r="B199" t="s">
        <v>115</v>
      </c>
      <c r="C199" s="1">
        <v>160</v>
      </c>
      <c r="D199" s="1">
        <v>12</v>
      </c>
      <c r="E199" s="1">
        <v>4</v>
      </c>
      <c r="F199" s="47">
        <v>4</v>
      </c>
    </row>
    <row r="200" spans="1:6" x14ac:dyDescent="0.35">
      <c r="A200" s="43">
        <v>43871</v>
      </c>
      <c r="B200" t="s">
        <v>135</v>
      </c>
      <c r="C200" s="1">
        <v>105</v>
      </c>
      <c r="D200" s="1">
        <v>0</v>
      </c>
      <c r="E200" s="1">
        <v>27</v>
      </c>
      <c r="F200" s="47">
        <v>1</v>
      </c>
    </row>
    <row r="201" spans="1:6" x14ac:dyDescent="0.35">
      <c r="A201" s="43">
        <v>43871</v>
      </c>
      <c r="B201" t="s">
        <v>113</v>
      </c>
      <c r="C201" s="1">
        <v>150</v>
      </c>
      <c r="D201" s="1">
        <v>8</v>
      </c>
      <c r="E201" s="1">
        <v>12</v>
      </c>
      <c r="F201" s="47">
        <v>8</v>
      </c>
    </row>
    <row r="202" spans="1:6" x14ac:dyDescent="0.35">
      <c r="A202" s="43">
        <v>43871</v>
      </c>
      <c r="B202" t="s">
        <v>139</v>
      </c>
      <c r="C202" s="1">
        <v>320</v>
      </c>
      <c r="D202" s="1">
        <v>0</v>
      </c>
      <c r="E202" s="1">
        <v>72</v>
      </c>
      <c r="F202" s="47">
        <v>6</v>
      </c>
    </row>
    <row r="203" spans="1:6" x14ac:dyDescent="0.35">
      <c r="A203" s="43">
        <v>43871</v>
      </c>
      <c r="B203" t="s">
        <v>178</v>
      </c>
      <c r="C203" s="1">
        <v>30</v>
      </c>
      <c r="D203" s="1">
        <v>0</v>
      </c>
      <c r="E203" s="1">
        <v>7</v>
      </c>
      <c r="F203" s="47">
        <v>0</v>
      </c>
    </row>
    <row r="204" spans="1:6" x14ac:dyDescent="0.35">
      <c r="A204" s="43">
        <v>43871</v>
      </c>
      <c r="B204" t="s">
        <v>204</v>
      </c>
      <c r="C204" s="1">
        <v>35</v>
      </c>
      <c r="D204" s="1">
        <v>0</v>
      </c>
      <c r="E204" s="1">
        <v>6</v>
      </c>
      <c r="F204" s="47">
        <v>2</v>
      </c>
    </row>
    <row r="205" spans="1:6" x14ac:dyDescent="0.35">
      <c r="A205" s="43">
        <v>43871</v>
      </c>
      <c r="B205" t="s">
        <v>205</v>
      </c>
      <c r="C205" s="1">
        <v>10</v>
      </c>
      <c r="D205" s="1">
        <v>0</v>
      </c>
      <c r="E205" s="1">
        <v>3</v>
      </c>
      <c r="F205" s="47">
        <v>0</v>
      </c>
    </row>
    <row r="206" spans="1:6" x14ac:dyDescent="0.35">
      <c r="A206" s="43">
        <v>43871</v>
      </c>
      <c r="B206" t="s">
        <v>206</v>
      </c>
      <c r="C206" s="1">
        <v>220</v>
      </c>
      <c r="D206" s="1">
        <v>3</v>
      </c>
      <c r="E206" s="1">
        <v>42</v>
      </c>
      <c r="F206" s="47">
        <v>6</v>
      </c>
    </row>
    <row r="207" spans="1:6" x14ac:dyDescent="0.35">
      <c r="A207" s="43">
        <v>43871</v>
      </c>
      <c r="B207" t="s">
        <v>207</v>
      </c>
      <c r="C207" s="1">
        <v>420</v>
      </c>
      <c r="D207" s="1">
        <v>24</v>
      </c>
      <c r="E207" s="1">
        <v>54</v>
      </c>
      <c r="F207" s="47">
        <v>3</v>
      </c>
    </row>
    <row r="208" spans="1:6" x14ac:dyDescent="0.35">
      <c r="A208" s="43">
        <v>43871</v>
      </c>
      <c r="B208" t="s">
        <v>166</v>
      </c>
      <c r="C208" s="1">
        <v>70</v>
      </c>
      <c r="D208" s="1">
        <v>5</v>
      </c>
      <c r="E208" s="1">
        <v>0</v>
      </c>
      <c r="F208" s="47">
        <v>6</v>
      </c>
    </row>
    <row r="209" spans="1:6" x14ac:dyDescent="0.35">
      <c r="A209" s="43">
        <v>43871</v>
      </c>
      <c r="B209" t="s">
        <v>208</v>
      </c>
      <c r="C209" s="1">
        <v>300</v>
      </c>
      <c r="D209" s="1">
        <v>15</v>
      </c>
      <c r="E209" s="1">
        <v>37.5</v>
      </c>
      <c r="F209" s="47">
        <v>3</v>
      </c>
    </row>
    <row r="210" spans="1:6" x14ac:dyDescent="0.35">
      <c r="A210" s="43">
        <v>43871</v>
      </c>
      <c r="B210" t="s">
        <v>191</v>
      </c>
      <c r="C210" s="1">
        <v>18</v>
      </c>
      <c r="D210" s="1">
        <v>0</v>
      </c>
      <c r="E210" s="1">
        <v>3</v>
      </c>
      <c r="F210" s="47">
        <v>1</v>
      </c>
    </row>
    <row r="211" spans="1:6" x14ac:dyDescent="0.35">
      <c r="A211" s="43">
        <v>43871</v>
      </c>
      <c r="B211" t="s">
        <v>209</v>
      </c>
      <c r="C211" s="1">
        <v>60</v>
      </c>
      <c r="D211" s="1">
        <v>0</v>
      </c>
      <c r="E211" s="1">
        <v>8</v>
      </c>
      <c r="F211" s="47">
        <v>4</v>
      </c>
    </row>
    <row r="212" spans="1:6" x14ac:dyDescent="0.35">
      <c r="A212" s="43">
        <v>43871</v>
      </c>
      <c r="B212" t="s">
        <v>192</v>
      </c>
      <c r="C212" s="1">
        <v>100</v>
      </c>
      <c r="D212" s="1">
        <v>7</v>
      </c>
      <c r="E212" s="1">
        <v>1</v>
      </c>
      <c r="F212" s="47">
        <v>7</v>
      </c>
    </row>
    <row r="213" spans="1:6" x14ac:dyDescent="0.35">
      <c r="A213" s="43">
        <v>43871</v>
      </c>
      <c r="B213" t="s">
        <v>210</v>
      </c>
      <c r="C213" s="1">
        <v>70</v>
      </c>
      <c r="D213" s="1">
        <v>6.5</v>
      </c>
      <c r="E213" s="1">
        <v>0</v>
      </c>
      <c r="F213" s="47">
        <v>2.5</v>
      </c>
    </row>
    <row r="214" spans="1:6" x14ac:dyDescent="0.35">
      <c r="A214" s="43">
        <v>43871</v>
      </c>
      <c r="B214" t="s">
        <v>211</v>
      </c>
      <c r="C214" s="1">
        <v>45</v>
      </c>
      <c r="D214" s="1">
        <v>2</v>
      </c>
      <c r="E214" s="1">
        <v>4.5</v>
      </c>
      <c r="F214" s="47">
        <v>2</v>
      </c>
    </row>
    <row r="215" spans="1:6" x14ac:dyDescent="0.35">
      <c r="A215" s="43">
        <v>43871</v>
      </c>
      <c r="B215" t="s">
        <v>212</v>
      </c>
      <c r="C215" s="1">
        <v>75</v>
      </c>
      <c r="D215" s="1">
        <v>2</v>
      </c>
      <c r="E215" s="1">
        <v>2.5</v>
      </c>
      <c r="F215" s="47">
        <v>2.5</v>
      </c>
    </row>
    <row r="216" spans="1:6" x14ac:dyDescent="0.35">
      <c r="A216" s="43">
        <v>43871</v>
      </c>
      <c r="B216" t="s">
        <v>175</v>
      </c>
      <c r="C216" s="1">
        <v>25</v>
      </c>
      <c r="D216" s="1">
        <v>2.75</v>
      </c>
      <c r="E216" s="1">
        <v>0</v>
      </c>
      <c r="F216" s="47">
        <v>0</v>
      </c>
    </row>
    <row r="217" spans="1:6" x14ac:dyDescent="0.35">
      <c r="A217" s="43">
        <v>43871</v>
      </c>
      <c r="B217" t="s">
        <v>118</v>
      </c>
      <c r="C217" s="1">
        <v>120</v>
      </c>
      <c r="D217" s="1">
        <v>14</v>
      </c>
      <c r="E217" s="1">
        <v>0</v>
      </c>
      <c r="F217" s="47">
        <v>0</v>
      </c>
    </row>
    <row r="218" spans="1:6" x14ac:dyDescent="0.35">
      <c r="A218" s="43">
        <v>43872</v>
      </c>
      <c r="B218" t="s">
        <v>213</v>
      </c>
      <c r="C218" s="1">
        <v>210</v>
      </c>
      <c r="D218" s="1">
        <v>0</v>
      </c>
      <c r="E218" s="1">
        <v>54</v>
      </c>
      <c r="F218" s="47">
        <v>2</v>
      </c>
    </row>
    <row r="219" spans="1:6" x14ac:dyDescent="0.35">
      <c r="A219" s="43">
        <v>43872</v>
      </c>
      <c r="B219" t="s">
        <v>201</v>
      </c>
      <c r="C219" s="1">
        <v>360</v>
      </c>
      <c r="D219" s="1">
        <v>14</v>
      </c>
      <c r="E219" s="1">
        <v>50</v>
      </c>
      <c r="F219" s="47">
        <v>6</v>
      </c>
    </row>
    <row r="220" spans="1:6" x14ac:dyDescent="0.35">
      <c r="A220" s="43">
        <v>43872</v>
      </c>
      <c r="B220" t="s">
        <v>166</v>
      </c>
      <c r="C220" s="1">
        <v>70</v>
      </c>
      <c r="D220" s="1">
        <v>5</v>
      </c>
      <c r="E220" s="1">
        <v>0</v>
      </c>
      <c r="F220" s="47">
        <v>6</v>
      </c>
    </row>
    <row r="221" spans="1:6" x14ac:dyDescent="0.35">
      <c r="A221" s="43">
        <v>43872</v>
      </c>
      <c r="B221" t="s">
        <v>175</v>
      </c>
      <c r="C221" s="1">
        <v>25</v>
      </c>
      <c r="D221" s="1">
        <v>2.75</v>
      </c>
      <c r="E221" s="1">
        <v>0</v>
      </c>
      <c r="F221" s="47">
        <v>0</v>
      </c>
    </row>
    <row r="222" spans="1:6" x14ac:dyDescent="0.35">
      <c r="A222" s="43">
        <v>43872</v>
      </c>
      <c r="B222" t="s">
        <v>192</v>
      </c>
      <c r="C222" s="1">
        <v>100</v>
      </c>
      <c r="D222" s="1">
        <v>7</v>
      </c>
      <c r="E222" s="1">
        <v>1</v>
      </c>
      <c r="F222" s="47">
        <v>7</v>
      </c>
    </row>
    <row r="223" spans="1:6" x14ac:dyDescent="0.35">
      <c r="A223" s="43">
        <v>43872</v>
      </c>
      <c r="B223" t="s">
        <v>114</v>
      </c>
      <c r="C223" s="1">
        <v>7.5</v>
      </c>
      <c r="D223" s="1">
        <v>0</v>
      </c>
      <c r="E223" s="1">
        <v>0</v>
      </c>
      <c r="F223" s="47">
        <v>0</v>
      </c>
    </row>
    <row r="224" spans="1:6" x14ac:dyDescent="0.35">
      <c r="A224" s="43">
        <v>43872</v>
      </c>
      <c r="B224" t="s">
        <v>115</v>
      </c>
      <c r="C224" s="1">
        <v>160</v>
      </c>
      <c r="D224" s="1">
        <v>12</v>
      </c>
      <c r="E224" s="1">
        <v>4</v>
      </c>
      <c r="F224" s="47">
        <v>4</v>
      </c>
    </row>
    <row r="225" spans="1:6" x14ac:dyDescent="0.35">
      <c r="A225" s="43">
        <v>43872</v>
      </c>
      <c r="B225" t="s">
        <v>215</v>
      </c>
      <c r="C225" s="1">
        <v>960</v>
      </c>
      <c r="D225" s="1">
        <v>47.5</v>
      </c>
      <c r="E225" s="1">
        <v>112</v>
      </c>
      <c r="F225" s="47">
        <v>9.5</v>
      </c>
    </row>
    <row r="226" spans="1:6" x14ac:dyDescent="0.35">
      <c r="A226" s="43">
        <v>43872</v>
      </c>
      <c r="B226" t="s">
        <v>216</v>
      </c>
      <c r="C226" s="1">
        <v>140</v>
      </c>
      <c r="D226" s="1">
        <v>0</v>
      </c>
      <c r="E226" s="1">
        <v>36</v>
      </c>
      <c r="F226" s="47">
        <v>0</v>
      </c>
    </row>
    <row r="227" spans="1:6" x14ac:dyDescent="0.35">
      <c r="A227" s="43">
        <v>43872</v>
      </c>
      <c r="B227" t="s">
        <v>195</v>
      </c>
      <c r="C227" s="1">
        <v>40</v>
      </c>
      <c r="D227" s="1">
        <v>0</v>
      </c>
      <c r="E227" s="1">
        <v>10</v>
      </c>
      <c r="F227" s="47">
        <v>0</v>
      </c>
    </row>
    <row r="228" spans="1:6" x14ac:dyDescent="0.35">
      <c r="A228" s="43">
        <v>43872</v>
      </c>
      <c r="B228" t="s">
        <v>217</v>
      </c>
      <c r="C228" s="1">
        <v>545</v>
      </c>
      <c r="D228" s="1">
        <v>33</v>
      </c>
      <c r="E228" s="1">
        <v>37</v>
      </c>
      <c r="F228" s="47">
        <v>18.670000000000002</v>
      </c>
    </row>
    <row r="229" spans="1:6" x14ac:dyDescent="0.35">
      <c r="A229" s="43">
        <v>43873</v>
      </c>
      <c r="B229" t="s">
        <v>135</v>
      </c>
      <c r="C229" s="1">
        <v>105</v>
      </c>
      <c r="D229" s="1">
        <v>0</v>
      </c>
      <c r="E229" s="1">
        <v>27</v>
      </c>
      <c r="F229" s="47">
        <v>1</v>
      </c>
    </row>
    <row r="230" spans="1:6" x14ac:dyDescent="0.35">
      <c r="A230" s="43">
        <v>43873</v>
      </c>
      <c r="B230" t="s">
        <v>113</v>
      </c>
      <c r="C230" s="1">
        <v>150</v>
      </c>
      <c r="D230" s="1">
        <v>8</v>
      </c>
      <c r="E230" s="1">
        <v>12</v>
      </c>
      <c r="F230" s="47">
        <v>8</v>
      </c>
    </row>
    <row r="231" spans="1:6" x14ac:dyDescent="0.35">
      <c r="A231" s="43">
        <v>43873</v>
      </c>
      <c r="B231" t="s">
        <v>166</v>
      </c>
      <c r="C231" s="1">
        <v>70</v>
      </c>
      <c r="D231" s="1">
        <v>5</v>
      </c>
      <c r="E231" s="1">
        <v>0</v>
      </c>
      <c r="F231" s="47">
        <v>6</v>
      </c>
    </row>
    <row r="232" spans="1:6" x14ac:dyDescent="0.35">
      <c r="A232" s="43">
        <v>43873</v>
      </c>
      <c r="B232" t="s">
        <v>187</v>
      </c>
      <c r="C232" s="1">
        <v>130</v>
      </c>
      <c r="D232" s="1">
        <v>2.5</v>
      </c>
      <c r="E232" s="1">
        <v>22</v>
      </c>
      <c r="F232" s="47">
        <v>6</v>
      </c>
    </row>
    <row r="233" spans="1:6" x14ac:dyDescent="0.35">
      <c r="A233" s="43">
        <v>43873</v>
      </c>
      <c r="B233" t="s">
        <v>176</v>
      </c>
      <c r="C233" s="1">
        <v>150</v>
      </c>
      <c r="D233" s="1">
        <v>6</v>
      </c>
      <c r="E233" s="1">
        <v>15</v>
      </c>
      <c r="F233" s="47">
        <v>10</v>
      </c>
    </row>
    <row r="234" spans="1:6" x14ac:dyDescent="0.35">
      <c r="A234" s="43">
        <v>43873</v>
      </c>
      <c r="B234" t="s">
        <v>218</v>
      </c>
      <c r="C234" s="1">
        <v>250</v>
      </c>
      <c r="D234" s="1">
        <v>12</v>
      </c>
      <c r="E234" s="1">
        <v>34</v>
      </c>
      <c r="F234" s="47">
        <v>2</v>
      </c>
    </row>
    <row r="235" spans="1:6" x14ac:dyDescent="0.35">
      <c r="A235" s="43">
        <v>43873</v>
      </c>
      <c r="B235" t="s">
        <v>219</v>
      </c>
      <c r="C235" s="1">
        <v>570</v>
      </c>
      <c r="D235" s="1">
        <v>23</v>
      </c>
      <c r="E235" s="1">
        <v>54</v>
      </c>
      <c r="F235" s="47">
        <v>35</v>
      </c>
    </row>
    <row r="236" spans="1:6" x14ac:dyDescent="0.35">
      <c r="A236" s="43">
        <v>43873</v>
      </c>
      <c r="B236" t="s">
        <v>220</v>
      </c>
      <c r="C236" s="1">
        <v>110</v>
      </c>
      <c r="D236" s="1">
        <v>2</v>
      </c>
      <c r="E236" s="1">
        <v>21</v>
      </c>
      <c r="F236" s="47">
        <v>1</v>
      </c>
    </row>
    <row r="237" spans="1:6" x14ac:dyDescent="0.35">
      <c r="A237" s="43">
        <v>43873</v>
      </c>
      <c r="B237" t="s">
        <v>221</v>
      </c>
      <c r="C237" s="1">
        <v>329</v>
      </c>
      <c r="D237" s="1">
        <v>19</v>
      </c>
      <c r="E237" s="1">
        <v>32</v>
      </c>
      <c r="F237" s="47">
        <v>4</v>
      </c>
    </row>
    <row r="238" spans="1:6" x14ac:dyDescent="0.35">
      <c r="A238" s="43">
        <v>43873</v>
      </c>
      <c r="B238" t="s">
        <v>176</v>
      </c>
      <c r="C238" s="1">
        <v>150</v>
      </c>
      <c r="D238" s="1">
        <v>6</v>
      </c>
      <c r="E238" s="1">
        <v>15</v>
      </c>
      <c r="F238" s="47">
        <v>10</v>
      </c>
    </row>
    <row r="239" spans="1:6" x14ac:dyDescent="0.35">
      <c r="A239" s="43">
        <v>43873</v>
      </c>
      <c r="B239" t="s">
        <v>222</v>
      </c>
      <c r="C239" s="1">
        <v>140</v>
      </c>
      <c r="D239" s="1">
        <v>6</v>
      </c>
      <c r="E239" s="1">
        <v>21</v>
      </c>
      <c r="F239" s="47">
        <v>2</v>
      </c>
    </row>
    <row r="240" spans="1:6" x14ac:dyDescent="0.35">
      <c r="A240" s="43">
        <v>43873</v>
      </c>
      <c r="B240" t="s">
        <v>223</v>
      </c>
      <c r="C240" s="1">
        <v>180</v>
      </c>
      <c r="D240" s="1">
        <v>0</v>
      </c>
      <c r="E240" s="1">
        <v>45</v>
      </c>
      <c r="F240" s="47">
        <v>0</v>
      </c>
    </row>
    <row r="241" spans="1:6" x14ac:dyDescent="0.35">
      <c r="A241" s="43">
        <v>43873</v>
      </c>
      <c r="B241" t="s">
        <v>224</v>
      </c>
      <c r="C241" s="1">
        <v>1090</v>
      </c>
      <c r="D241" s="1">
        <v>66</v>
      </c>
      <c r="E241" s="1">
        <v>74</v>
      </c>
      <c r="F241" s="1">
        <v>37.33</v>
      </c>
    </row>
    <row r="242" spans="1:6" x14ac:dyDescent="0.35">
      <c r="A242" s="43">
        <v>43874</v>
      </c>
      <c r="B242" t="s">
        <v>135</v>
      </c>
      <c r="C242" s="1">
        <v>105</v>
      </c>
      <c r="D242" s="1">
        <v>0</v>
      </c>
      <c r="E242" s="1">
        <v>27</v>
      </c>
      <c r="F242" s="47">
        <v>1</v>
      </c>
    </row>
    <row r="243" spans="1:6" x14ac:dyDescent="0.35">
      <c r="A243" s="43">
        <v>43874</v>
      </c>
      <c r="B243" t="s">
        <v>181</v>
      </c>
      <c r="C243" s="1">
        <v>70</v>
      </c>
      <c r="D243" s="1">
        <v>0</v>
      </c>
      <c r="E243" s="1">
        <v>20</v>
      </c>
      <c r="F243" s="47">
        <v>0</v>
      </c>
    </row>
    <row r="244" spans="1:6" x14ac:dyDescent="0.35">
      <c r="A244" s="43">
        <v>43874</v>
      </c>
      <c r="B244" t="s">
        <v>114</v>
      </c>
      <c r="C244" s="1">
        <v>7.5</v>
      </c>
      <c r="D244" s="1">
        <v>0</v>
      </c>
      <c r="E244" s="1">
        <v>0</v>
      </c>
      <c r="F244" s="47">
        <v>0</v>
      </c>
    </row>
    <row r="245" spans="1:6" x14ac:dyDescent="0.35">
      <c r="A245" s="43">
        <v>43874</v>
      </c>
      <c r="B245" t="s">
        <v>115</v>
      </c>
      <c r="C245" s="1">
        <v>160</v>
      </c>
      <c r="D245" s="1">
        <v>12</v>
      </c>
      <c r="E245" s="1">
        <v>4</v>
      </c>
      <c r="F245" s="47">
        <v>4</v>
      </c>
    </row>
    <row r="246" spans="1:6" x14ac:dyDescent="0.35">
      <c r="A246" s="43">
        <v>43874</v>
      </c>
      <c r="B246" t="s">
        <v>166</v>
      </c>
      <c r="C246" s="1">
        <v>70</v>
      </c>
      <c r="D246" s="1">
        <v>5</v>
      </c>
      <c r="E246" s="1">
        <v>0</v>
      </c>
      <c r="F246" s="47">
        <v>6</v>
      </c>
    </row>
    <row r="247" spans="1:6" x14ac:dyDescent="0.35">
      <c r="A247" s="43">
        <v>43874</v>
      </c>
      <c r="B247" t="s">
        <v>113</v>
      </c>
      <c r="C247" s="1">
        <v>150</v>
      </c>
      <c r="D247" s="1">
        <v>8</v>
      </c>
      <c r="E247" s="1">
        <v>12</v>
      </c>
      <c r="F247" s="47">
        <v>8</v>
      </c>
    </row>
    <row r="248" spans="1:6" x14ac:dyDescent="0.35">
      <c r="A248" s="43">
        <v>43874</v>
      </c>
      <c r="B248" t="s">
        <v>214</v>
      </c>
      <c r="C248" s="1">
        <v>600</v>
      </c>
      <c r="D248" s="1">
        <v>30</v>
      </c>
      <c r="E248" s="1">
        <v>90</v>
      </c>
      <c r="F248" s="47">
        <v>6</v>
      </c>
    </row>
    <row r="249" spans="1:6" x14ac:dyDescent="0.35">
      <c r="A249" s="43">
        <v>43874</v>
      </c>
      <c r="B249" t="s">
        <v>190</v>
      </c>
      <c r="C249" s="1">
        <v>150</v>
      </c>
      <c r="D249" s="1">
        <v>4</v>
      </c>
      <c r="E249" s="1">
        <v>25</v>
      </c>
      <c r="F249" s="47">
        <v>5</v>
      </c>
    </row>
    <row r="250" spans="1:6" x14ac:dyDescent="0.35">
      <c r="A250" s="43">
        <v>43874</v>
      </c>
      <c r="B250" t="s">
        <v>176</v>
      </c>
      <c r="C250" s="1">
        <v>150</v>
      </c>
      <c r="D250" s="1">
        <v>6</v>
      </c>
      <c r="E250" s="1">
        <v>15</v>
      </c>
      <c r="F250" s="47">
        <v>10</v>
      </c>
    </row>
    <row r="251" spans="1:6" x14ac:dyDescent="0.35">
      <c r="A251" s="43">
        <v>43874</v>
      </c>
      <c r="B251" t="s">
        <v>225</v>
      </c>
      <c r="C251" s="1">
        <v>431</v>
      </c>
      <c r="D251" s="1">
        <v>12</v>
      </c>
      <c r="E251" s="1">
        <v>33</v>
      </c>
      <c r="F251" s="47">
        <v>45</v>
      </c>
    </row>
    <row r="252" spans="1:6" x14ac:dyDescent="0.35">
      <c r="A252" s="43">
        <v>43874</v>
      </c>
      <c r="B252" t="s">
        <v>217</v>
      </c>
      <c r="C252" s="1">
        <v>545</v>
      </c>
      <c r="D252" s="1">
        <v>33</v>
      </c>
      <c r="E252" s="1">
        <v>37</v>
      </c>
      <c r="F252" s="47">
        <v>18.670000000000002</v>
      </c>
    </row>
    <row r="253" spans="1:6" x14ac:dyDescent="0.35">
      <c r="A253" s="43">
        <v>43875</v>
      </c>
      <c r="B253" t="s">
        <v>181</v>
      </c>
      <c r="C253" s="1">
        <v>70</v>
      </c>
      <c r="D253" s="1">
        <v>0</v>
      </c>
      <c r="E253" s="1">
        <v>20</v>
      </c>
      <c r="F253" s="47">
        <v>0</v>
      </c>
    </row>
    <row r="254" spans="1:6" x14ac:dyDescent="0.35">
      <c r="A254" s="43">
        <v>43875</v>
      </c>
      <c r="B254" t="s">
        <v>196</v>
      </c>
      <c r="C254" s="1">
        <v>280</v>
      </c>
      <c r="D254" s="1">
        <v>16</v>
      </c>
      <c r="E254" s="1">
        <v>36</v>
      </c>
      <c r="F254" s="47">
        <v>2</v>
      </c>
    </row>
    <row r="255" spans="1:6" x14ac:dyDescent="0.35">
      <c r="A255" s="43">
        <v>43875</v>
      </c>
      <c r="B255" t="s">
        <v>114</v>
      </c>
      <c r="C255" s="1">
        <v>7.5</v>
      </c>
      <c r="D255" s="1">
        <v>0</v>
      </c>
      <c r="E255" s="1">
        <v>0</v>
      </c>
      <c r="F255" s="47">
        <v>0</v>
      </c>
    </row>
    <row r="256" spans="1:6" x14ac:dyDescent="0.35">
      <c r="A256" s="43">
        <v>43875</v>
      </c>
      <c r="B256" t="s">
        <v>115</v>
      </c>
      <c r="C256" s="1">
        <v>160</v>
      </c>
      <c r="D256" s="1">
        <v>12</v>
      </c>
      <c r="E256" s="1">
        <v>4</v>
      </c>
      <c r="F256" s="47">
        <v>4</v>
      </c>
    </row>
    <row r="257" spans="1:6" x14ac:dyDescent="0.35">
      <c r="A257" s="43">
        <v>43875</v>
      </c>
      <c r="B257" t="s">
        <v>225</v>
      </c>
      <c r="C257" s="1">
        <v>431</v>
      </c>
      <c r="D257" s="1">
        <v>12</v>
      </c>
      <c r="E257" s="1">
        <v>33</v>
      </c>
      <c r="F257" s="47">
        <v>45</v>
      </c>
    </row>
    <row r="258" spans="1:6" x14ac:dyDescent="0.35">
      <c r="A258" s="43">
        <v>43875</v>
      </c>
      <c r="B258" t="s">
        <v>166</v>
      </c>
      <c r="C258" s="1">
        <v>70</v>
      </c>
      <c r="D258" s="1">
        <v>5</v>
      </c>
      <c r="E258" s="1">
        <v>0</v>
      </c>
      <c r="F258" s="47">
        <v>6</v>
      </c>
    </row>
    <row r="259" spans="1:6" x14ac:dyDescent="0.35">
      <c r="A259" s="43">
        <v>43875</v>
      </c>
      <c r="B259" t="s">
        <v>109</v>
      </c>
      <c r="C259" s="1">
        <v>42.5</v>
      </c>
      <c r="D259" s="1">
        <v>0</v>
      </c>
      <c r="E259" s="1">
        <v>10.5</v>
      </c>
      <c r="F259" s="47">
        <v>0</v>
      </c>
    </row>
    <row r="260" spans="1:6" x14ac:dyDescent="0.35">
      <c r="A260" s="43">
        <v>43875</v>
      </c>
      <c r="B260" t="s">
        <v>113</v>
      </c>
      <c r="C260" s="1">
        <v>150</v>
      </c>
      <c r="D260" s="1">
        <v>8</v>
      </c>
      <c r="E260" s="1">
        <v>12</v>
      </c>
      <c r="F260" s="47">
        <v>8</v>
      </c>
    </row>
    <row r="261" spans="1:6" x14ac:dyDescent="0.35">
      <c r="A261" s="43">
        <v>43875</v>
      </c>
      <c r="B261" t="s">
        <v>226</v>
      </c>
      <c r="C261" s="1">
        <v>720</v>
      </c>
      <c r="D261" s="1">
        <v>36</v>
      </c>
      <c r="E261" s="1">
        <v>104</v>
      </c>
      <c r="F261" s="47">
        <v>7.25</v>
      </c>
    </row>
    <row r="262" spans="1:6" x14ac:dyDescent="0.35">
      <c r="A262" s="43">
        <v>43875</v>
      </c>
      <c r="B262" t="s">
        <v>227</v>
      </c>
      <c r="C262" s="1">
        <v>220</v>
      </c>
      <c r="D262" s="1">
        <v>0</v>
      </c>
      <c r="E262" s="1">
        <v>52</v>
      </c>
      <c r="F262" s="47">
        <v>6</v>
      </c>
    </row>
    <row r="263" spans="1:6" x14ac:dyDescent="0.35">
      <c r="A263" s="43">
        <v>43875</v>
      </c>
      <c r="B263" t="s">
        <v>228</v>
      </c>
      <c r="C263" s="1">
        <v>300</v>
      </c>
      <c r="D263" s="1">
        <v>21</v>
      </c>
      <c r="E263" s="1">
        <v>3</v>
      </c>
      <c r="F263" s="47">
        <v>21</v>
      </c>
    </row>
    <row r="264" spans="1:6" x14ac:dyDescent="0.35">
      <c r="A264" s="43">
        <v>43875</v>
      </c>
      <c r="B264" t="s">
        <v>108</v>
      </c>
      <c r="C264" s="1">
        <v>100</v>
      </c>
      <c r="D264" s="1">
        <v>11</v>
      </c>
      <c r="E264" s="1">
        <v>0</v>
      </c>
      <c r="F264" s="47">
        <v>0</v>
      </c>
    </row>
    <row r="265" spans="1:6" x14ac:dyDescent="0.35">
      <c r="A265" s="43">
        <v>43875</v>
      </c>
      <c r="B265" t="s">
        <v>123</v>
      </c>
      <c r="C265" s="1">
        <v>40</v>
      </c>
      <c r="D265" s="1">
        <v>3</v>
      </c>
      <c r="E265" s="1">
        <v>1</v>
      </c>
      <c r="F265" s="47">
        <v>1</v>
      </c>
    </row>
    <row r="266" spans="1:6" x14ac:dyDescent="0.35">
      <c r="A266" s="43">
        <v>43876</v>
      </c>
      <c r="B266" t="s">
        <v>196</v>
      </c>
      <c r="C266" s="1">
        <v>280</v>
      </c>
      <c r="D266" s="1">
        <v>16</v>
      </c>
      <c r="E266" s="1">
        <v>36</v>
      </c>
      <c r="F266" s="47">
        <v>2</v>
      </c>
    </row>
    <row r="267" spans="1:6" x14ac:dyDescent="0.35">
      <c r="A267" s="43">
        <v>43876</v>
      </c>
      <c r="B267" t="s">
        <v>176</v>
      </c>
      <c r="C267" s="1">
        <v>150</v>
      </c>
      <c r="D267" s="1">
        <v>6</v>
      </c>
      <c r="E267" s="1">
        <v>15</v>
      </c>
      <c r="F267" s="47">
        <v>10</v>
      </c>
    </row>
    <row r="268" spans="1:6" x14ac:dyDescent="0.35">
      <c r="A268" s="43">
        <v>43876</v>
      </c>
      <c r="B268" t="s">
        <v>122</v>
      </c>
      <c r="C268" s="1">
        <v>150</v>
      </c>
      <c r="D268" s="1">
        <v>2.5</v>
      </c>
      <c r="E268" s="1">
        <v>27</v>
      </c>
      <c r="F268" s="47">
        <v>5</v>
      </c>
    </row>
    <row r="269" spans="1:6" x14ac:dyDescent="0.35">
      <c r="A269" s="43">
        <v>43876</v>
      </c>
      <c r="B269" t="s">
        <v>109</v>
      </c>
      <c r="C269" s="1">
        <v>42.5</v>
      </c>
      <c r="D269" s="1">
        <v>0</v>
      </c>
      <c r="E269" s="1">
        <v>10.5</v>
      </c>
      <c r="F269" s="47">
        <v>0</v>
      </c>
    </row>
    <row r="270" spans="1:6" x14ac:dyDescent="0.35">
      <c r="A270" s="43">
        <v>43876</v>
      </c>
      <c r="B270" t="s">
        <v>174</v>
      </c>
      <c r="C270" s="1">
        <v>45</v>
      </c>
      <c r="D270" s="1">
        <v>0</v>
      </c>
      <c r="E270" s="1">
        <v>12</v>
      </c>
      <c r="F270" s="47">
        <v>0</v>
      </c>
    </row>
    <row r="271" spans="1:6" x14ac:dyDescent="0.35">
      <c r="A271" s="43">
        <v>43876</v>
      </c>
      <c r="B271" t="s">
        <v>123</v>
      </c>
      <c r="C271" s="1">
        <v>40</v>
      </c>
      <c r="D271" s="1">
        <v>3</v>
      </c>
      <c r="E271" s="1">
        <v>1</v>
      </c>
      <c r="F271" s="47">
        <v>1</v>
      </c>
    </row>
    <row r="272" spans="1:6" x14ac:dyDescent="0.35">
      <c r="A272" s="43">
        <v>43876</v>
      </c>
      <c r="B272" t="s">
        <v>166</v>
      </c>
      <c r="C272" s="1">
        <v>70</v>
      </c>
      <c r="D272" s="1">
        <v>5</v>
      </c>
      <c r="E272" s="1">
        <v>0</v>
      </c>
      <c r="F272" s="47">
        <v>6</v>
      </c>
    </row>
    <row r="273" spans="1:6" x14ac:dyDescent="0.35">
      <c r="A273" s="43">
        <v>43876</v>
      </c>
      <c r="B273" t="s">
        <v>229</v>
      </c>
      <c r="C273" s="1">
        <v>420</v>
      </c>
      <c r="D273" s="1">
        <v>25</v>
      </c>
      <c r="E273" s="1">
        <v>52</v>
      </c>
      <c r="F273" s="47">
        <v>15</v>
      </c>
    </row>
    <row r="274" spans="1:6" x14ac:dyDescent="0.35">
      <c r="A274" s="43">
        <v>43876</v>
      </c>
      <c r="B274" t="s">
        <v>114</v>
      </c>
      <c r="C274" s="1">
        <v>7.5</v>
      </c>
      <c r="D274" s="1">
        <v>0</v>
      </c>
      <c r="E274" s="1">
        <v>0</v>
      </c>
      <c r="F274" s="47">
        <v>0</v>
      </c>
    </row>
    <row r="275" spans="1:6" x14ac:dyDescent="0.35">
      <c r="A275" s="43">
        <v>43876</v>
      </c>
      <c r="B275" t="s">
        <v>156</v>
      </c>
      <c r="C275" s="1">
        <v>75</v>
      </c>
      <c r="D275" s="1">
        <v>4</v>
      </c>
      <c r="E275" s="1">
        <v>6</v>
      </c>
      <c r="F275" s="47">
        <v>4</v>
      </c>
    </row>
    <row r="276" spans="1:6" x14ac:dyDescent="0.35">
      <c r="A276" s="43">
        <v>43876</v>
      </c>
      <c r="B276" t="s">
        <v>140</v>
      </c>
      <c r="C276" s="1">
        <v>47</v>
      </c>
      <c r="D276" s="1">
        <v>0</v>
      </c>
      <c r="E276" s="1">
        <v>12</v>
      </c>
      <c r="F276" s="47">
        <v>0</v>
      </c>
    </row>
    <row r="277" spans="1:6" x14ac:dyDescent="0.35">
      <c r="A277" s="43">
        <v>43876</v>
      </c>
      <c r="B277" t="s">
        <v>230</v>
      </c>
      <c r="C277" s="1">
        <v>60</v>
      </c>
      <c r="D277" s="1">
        <v>0</v>
      </c>
      <c r="E277" s="1">
        <v>8</v>
      </c>
      <c r="F277" s="47">
        <v>4</v>
      </c>
    </row>
    <row r="278" spans="1:6" x14ac:dyDescent="0.35">
      <c r="A278" s="43">
        <v>43876</v>
      </c>
      <c r="B278" t="s">
        <v>191</v>
      </c>
      <c r="C278" s="1">
        <v>18</v>
      </c>
      <c r="D278" s="1">
        <v>0</v>
      </c>
      <c r="E278" s="1">
        <v>3</v>
      </c>
      <c r="F278" s="47">
        <v>1</v>
      </c>
    </row>
    <row r="279" spans="1:6" x14ac:dyDescent="0.35">
      <c r="A279" s="43">
        <v>43876</v>
      </c>
      <c r="B279" t="s">
        <v>231</v>
      </c>
      <c r="C279" s="1">
        <v>240</v>
      </c>
      <c r="D279" s="1">
        <v>28</v>
      </c>
      <c r="E279" s="1">
        <v>0</v>
      </c>
      <c r="F279" s="47">
        <v>0</v>
      </c>
    </row>
    <row r="280" spans="1:6" x14ac:dyDescent="0.35">
      <c r="A280" s="43">
        <v>43876</v>
      </c>
      <c r="B280" t="s">
        <v>232</v>
      </c>
      <c r="C280" s="1">
        <v>120</v>
      </c>
      <c r="D280" s="1">
        <v>8</v>
      </c>
      <c r="E280" s="1">
        <v>2</v>
      </c>
      <c r="F280" s="47">
        <v>10</v>
      </c>
    </row>
    <row r="281" spans="1:6" x14ac:dyDescent="0.35">
      <c r="A281" s="43">
        <v>43876</v>
      </c>
      <c r="B281" t="s">
        <v>233</v>
      </c>
      <c r="C281" s="1">
        <v>44</v>
      </c>
      <c r="D281" s="1">
        <v>4</v>
      </c>
      <c r="E281" s="1">
        <v>1.5</v>
      </c>
      <c r="F281" s="47">
        <v>0</v>
      </c>
    </row>
    <row r="282" spans="1:6" x14ac:dyDescent="0.35">
      <c r="A282" s="43">
        <v>43876</v>
      </c>
      <c r="B282" t="s">
        <v>234</v>
      </c>
      <c r="C282" s="1">
        <v>5</v>
      </c>
      <c r="D282" s="1">
        <v>0</v>
      </c>
      <c r="E282" s="1">
        <v>1</v>
      </c>
      <c r="F282" s="47">
        <v>0</v>
      </c>
    </row>
    <row r="283" spans="1:6" x14ac:dyDescent="0.35">
      <c r="A283" s="43">
        <v>43876</v>
      </c>
      <c r="B283" t="s">
        <v>235</v>
      </c>
      <c r="C283" s="1">
        <v>0</v>
      </c>
      <c r="D283" s="1">
        <v>0</v>
      </c>
      <c r="E283" s="1">
        <v>0</v>
      </c>
      <c r="F283" s="47">
        <v>0</v>
      </c>
    </row>
    <row r="284" spans="1:6" x14ac:dyDescent="0.35">
      <c r="A284" s="43">
        <v>43876</v>
      </c>
      <c r="B284" t="s">
        <v>236</v>
      </c>
      <c r="C284" s="1">
        <v>340</v>
      </c>
      <c r="D284" s="1">
        <v>22</v>
      </c>
      <c r="E284" s="1">
        <v>30</v>
      </c>
      <c r="F284" s="47">
        <v>2</v>
      </c>
    </row>
    <row r="285" spans="1:6" x14ac:dyDescent="0.35">
      <c r="A285" s="43">
        <v>43877</v>
      </c>
      <c r="B285" t="s">
        <v>166</v>
      </c>
      <c r="C285" s="1">
        <v>70</v>
      </c>
      <c r="D285" s="1">
        <v>5</v>
      </c>
      <c r="E285" s="1">
        <v>0</v>
      </c>
      <c r="F285" s="47">
        <v>6</v>
      </c>
    </row>
    <row r="286" spans="1:6" x14ac:dyDescent="0.35">
      <c r="A286" s="43">
        <v>43877</v>
      </c>
      <c r="B286" t="s">
        <v>187</v>
      </c>
      <c r="C286" s="1">
        <v>130</v>
      </c>
      <c r="D286" s="1">
        <v>2.5</v>
      </c>
      <c r="E286" s="1">
        <v>22</v>
      </c>
      <c r="F286" s="47">
        <v>6</v>
      </c>
    </row>
    <row r="287" spans="1:6" x14ac:dyDescent="0.35">
      <c r="A287" s="43">
        <v>43877</v>
      </c>
      <c r="B287" t="s">
        <v>113</v>
      </c>
      <c r="C287" s="1">
        <v>150</v>
      </c>
      <c r="D287" s="1">
        <v>8</v>
      </c>
      <c r="E287" s="1">
        <v>12</v>
      </c>
      <c r="F287" s="47">
        <v>8</v>
      </c>
    </row>
    <row r="288" spans="1:6" x14ac:dyDescent="0.35">
      <c r="A288" s="43">
        <v>43877</v>
      </c>
      <c r="B288" t="s">
        <v>135</v>
      </c>
      <c r="C288" s="1">
        <v>105</v>
      </c>
      <c r="D288" s="1">
        <v>0</v>
      </c>
      <c r="E288" s="1">
        <v>27</v>
      </c>
      <c r="F288" s="47">
        <v>1</v>
      </c>
    </row>
    <row r="289" spans="1:6" x14ac:dyDescent="0.35">
      <c r="A289" s="43">
        <v>43877</v>
      </c>
      <c r="B289" t="s">
        <v>140</v>
      </c>
      <c r="C289" s="1">
        <v>47</v>
      </c>
      <c r="D289" s="1">
        <v>0</v>
      </c>
      <c r="E289" s="1">
        <v>12</v>
      </c>
      <c r="F289" s="47">
        <v>0</v>
      </c>
    </row>
    <row r="290" spans="1:6" x14ac:dyDescent="0.35">
      <c r="A290" s="43">
        <v>43877</v>
      </c>
      <c r="B290" t="s">
        <v>237</v>
      </c>
      <c r="C290" s="1">
        <v>285</v>
      </c>
      <c r="D290" s="1">
        <v>11.5</v>
      </c>
      <c r="E290" s="1">
        <v>27</v>
      </c>
      <c r="F290" s="47">
        <v>17.5</v>
      </c>
    </row>
    <row r="291" spans="1:6" x14ac:dyDescent="0.35">
      <c r="A291" s="43">
        <v>43877</v>
      </c>
      <c r="B291" t="s">
        <v>238</v>
      </c>
      <c r="C291" s="1">
        <v>320</v>
      </c>
      <c r="D291" s="1">
        <v>0</v>
      </c>
      <c r="E291" s="1">
        <v>58</v>
      </c>
      <c r="F291" s="47">
        <v>22</v>
      </c>
    </row>
    <row r="292" spans="1:6" x14ac:dyDescent="0.35">
      <c r="A292" s="43">
        <v>43877</v>
      </c>
      <c r="B292" t="s">
        <v>118</v>
      </c>
      <c r="C292" s="1">
        <v>240</v>
      </c>
      <c r="D292" s="1">
        <v>28</v>
      </c>
      <c r="E292" s="1">
        <v>0</v>
      </c>
      <c r="F292" s="47">
        <v>0</v>
      </c>
    </row>
    <row r="293" spans="1:6" x14ac:dyDescent="0.35">
      <c r="A293" s="43">
        <v>43877</v>
      </c>
      <c r="B293" t="s">
        <v>208</v>
      </c>
      <c r="C293" s="1">
        <v>300</v>
      </c>
      <c r="D293" s="1">
        <v>15</v>
      </c>
      <c r="E293" s="1">
        <v>37.5</v>
      </c>
      <c r="F293" s="47">
        <v>3</v>
      </c>
    </row>
    <row r="294" spans="1:6" x14ac:dyDescent="0.35">
      <c r="A294" s="43">
        <v>43877</v>
      </c>
      <c r="B294" t="s">
        <v>239</v>
      </c>
      <c r="C294" s="1">
        <v>10</v>
      </c>
      <c r="D294" s="1">
        <v>0</v>
      </c>
      <c r="E294" s="1">
        <v>2</v>
      </c>
      <c r="F294" s="47">
        <v>0</v>
      </c>
    </row>
    <row r="295" spans="1:6" x14ac:dyDescent="0.35">
      <c r="A295" s="43">
        <v>43877</v>
      </c>
      <c r="B295" t="s">
        <v>179</v>
      </c>
      <c r="C295" s="1">
        <v>17</v>
      </c>
      <c r="D295" s="1">
        <v>0</v>
      </c>
      <c r="E295" s="1">
        <v>3</v>
      </c>
      <c r="F295" s="47">
        <v>1</v>
      </c>
    </row>
    <row r="296" spans="1:6" x14ac:dyDescent="0.35">
      <c r="A296" s="43">
        <v>43877</v>
      </c>
      <c r="B296" t="s">
        <v>178</v>
      </c>
      <c r="C296" s="1">
        <v>30</v>
      </c>
      <c r="D296" s="1">
        <v>0</v>
      </c>
      <c r="E296" s="1">
        <v>7</v>
      </c>
      <c r="F296" s="47">
        <v>0</v>
      </c>
    </row>
    <row r="297" spans="1:6" x14ac:dyDescent="0.35">
      <c r="A297" s="43">
        <v>43877</v>
      </c>
      <c r="B297" t="s">
        <v>240</v>
      </c>
      <c r="C297" s="1">
        <v>360</v>
      </c>
      <c r="D297" s="1">
        <v>18</v>
      </c>
      <c r="E297" s="1">
        <v>52</v>
      </c>
      <c r="F297" s="47">
        <v>3.5</v>
      </c>
    </row>
    <row r="298" spans="1:6" x14ac:dyDescent="0.35">
      <c r="A298" s="43">
        <v>43877</v>
      </c>
      <c r="B298" t="s">
        <v>113</v>
      </c>
      <c r="C298" s="1">
        <v>150</v>
      </c>
      <c r="D298" s="1">
        <v>8</v>
      </c>
      <c r="E298" s="1">
        <v>12</v>
      </c>
      <c r="F298" s="47">
        <v>8</v>
      </c>
    </row>
    <row r="299" spans="1:6" x14ac:dyDescent="0.35">
      <c r="A299" s="43">
        <v>43877</v>
      </c>
      <c r="B299" t="s">
        <v>241</v>
      </c>
      <c r="C299" s="1">
        <v>80</v>
      </c>
      <c r="D299" s="1">
        <v>6</v>
      </c>
      <c r="E299" s="1">
        <v>2</v>
      </c>
      <c r="F299" s="47">
        <v>2</v>
      </c>
    </row>
    <row r="300" spans="1:6" x14ac:dyDescent="0.35">
      <c r="A300" s="43">
        <v>43877</v>
      </c>
      <c r="B300" t="s">
        <v>242</v>
      </c>
      <c r="C300" s="1">
        <v>10</v>
      </c>
      <c r="D300" s="1">
        <v>0</v>
      </c>
      <c r="E300" s="1">
        <v>3</v>
      </c>
      <c r="F300" s="47">
        <v>0</v>
      </c>
    </row>
    <row r="301" spans="1:6" x14ac:dyDescent="0.35">
      <c r="A301" s="43">
        <v>43877</v>
      </c>
      <c r="B301" t="s">
        <v>183</v>
      </c>
      <c r="C301" s="1">
        <v>180</v>
      </c>
      <c r="D301" s="1">
        <v>17</v>
      </c>
      <c r="E301" s="1">
        <v>16</v>
      </c>
      <c r="F301" s="47">
        <v>2</v>
      </c>
    </row>
    <row r="302" spans="1:6" x14ac:dyDescent="0.35">
      <c r="A302" s="43">
        <v>43877</v>
      </c>
      <c r="B302" t="s">
        <v>243</v>
      </c>
      <c r="C302" s="1">
        <v>615</v>
      </c>
      <c r="D302" s="1">
        <v>33</v>
      </c>
      <c r="E302" s="1">
        <v>26</v>
      </c>
      <c r="F302" s="47">
        <v>48</v>
      </c>
    </row>
    <row r="303" spans="1:6" x14ac:dyDescent="0.35">
      <c r="A303" s="43">
        <v>43878</v>
      </c>
      <c r="B303" t="s">
        <v>135</v>
      </c>
      <c r="C303" s="1">
        <v>105</v>
      </c>
      <c r="D303" s="1">
        <v>0</v>
      </c>
      <c r="E303" s="1">
        <v>27</v>
      </c>
      <c r="F303" s="47">
        <v>1</v>
      </c>
    </row>
    <row r="304" spans="1:6" x14ac:dyDescent="0.35">
      <c r="A304" s="43">
        <v>43878</v>
      </c>
      <c r="B304" t="s">
        <v>140</v>
      </c>
      <c r="C304" s="1">
        <v>47</v>
      </c>
      <c r="D304" s="1">
        <v>0</v>
      </c>
      <c r="E304" s="1">
        <v>12</v>
      </c>
      <c r="F304" s="47">
        <v>0</v>
      </c>
    </row>
    <row r="305" spans="1:6" x14ac:dyDescent="0.35">
      <c r="A305" s="43">
        <v>43878</v>
      </c>
      <c r="B305" t="s">
        <v>166</v>
      </c>
      <c r="C305" s="1">
        <v>70</v>
      </c>
      <c r="D305" s="1">
        <v>5</v>
      </c>
      <c r="E305" s="1">
        <v>0</v>
      </c>
      <c r="F305" s="47">
        <v>6</v>
      </c>
    </row>
    <row r="306" spans="1:6" x14ac:dyDescent="0.35">
      <c r="A306" s="43">
        <v>43878</v>
      </c>
      <c r="B306" t="s">
        <v>122</v>
      </c>
      <c r="C306" s="1">
        <v>150</v>
      </c>
      <c r="D306" s="1">
        <v>2.5</v>
      </c>
      <c r="E306" s="1">
        <v>27</v>
      </c>
      <c r="F306" s="47">
        <v>5</v>
      </c>
    </row>
    <row r="307" spans="1:6" x14ac:dyDescent="0.35">
      <c r="A307" s="43">
        <v>43878</v>
      </c>
      <c r="B307" t="s">
        <v>109</v>
      </c>
      <c r="C307" s="1">
        <v>42.5</v>
      </c>
      <c r="D307" s="1">
        <v>0</v>
      </c>
      <c r="E307" s="1">
        <v>10.5</v>
      </c>
      <c r="F307" s="47">
        <v>0</v>
      </c>
    </row>
    <row r="308" spans="1:6" x14ac:dyDescent="0.35">
      <c r="A308" s="43">
        <v>43878</v>
      </c>
      <c r="B308" t="s">
        <v>123</v>
      </c>
      <c r="C308" s="1">
        <v>40</v>
      </c>
      <c r="D308" s="1">
        <v>3</v>
      </c>
      <c r="E308" s="1">
        <v>1</v>
      </c>
      <c r="F308" s="47">
        <v>1</v>
      </c>
    </row>
    <row r="309" spans="1:6" x14ac:dyDescent="0.35">
      <c r="A309" s="43">
        <v>43878</v>
      </c>
      <c r="B309" t="s">
        <v>174</v>
      </c>
      <c r="C309" s="1">
        <v>45</v>
      </c>
      <c r="D309" s="1">
        <v>0</v>
      </c>
      <c r="E309" s="1">
        <v>12</v>
      </c>
      <c r="F309" s="47">
        <v>0</v>
      </c>
    </row>
    <row r="310" spans="1:6" x14ac:dyDescent="0.35">
      <c r="A310" s="43">
        <v>43878</v>
      </c>
      <c r="B310" t="s">
        <v>244</v>
      </c>
      <c r="C310" s="1">
        <v>45</v>
      </c>
      <c r="D310" s="1">
        <v>0</v>
      </c>
      <c r="E310" s="1">
        <v>12</v>
      </c>
      <c r="F310" s="47">
        <v>0</v>
      </c>
    </row>
    <row r="311" spans="1:6" x14ac:dyDescent="0.35">
      <c r="A311" s="43">
        <v>43878</v>
      </c>
      <c r="B311" t="s">
        <v>245</v>
      </c>
      <c r="C311" s="1">
        <v>340</v>
      </c>
      <c r="D311" s="1">
        <v>12</v>
      </c>
      <c r="E311" s="1">
        <v>48</v>
      </c>
      <c r="F311" s="47">
        <v>2</v>
      </c>
    </row>
    <row r="312" spans="1:6" x14ac:dyDescent="0.35">
      <c r="A312" s="43">
        <v>43878</v>
      </c>
      <c r="B312" t="s">
        <v>246</v>
      </c>
      <c r="C312" s="1">
        <v>170</v>
      </c>
      <c r="D312" s="1">
        <v>9</v>
      </c>
      <c r="E312" s="1">
        <v>14</v>
      </c>
      <c r="F312" s="47">
        <v>9</v>
      </c>
    </row>
    <row r="313" spans="1:6" x14ac:dyDescent="0.35">
      <c r="A313" s="43">
        <v>43878</v>
      </c>
      <c r="B313" t="s">
        <v>238</v>
      </c>
      <c r="C313" s="1">
        <v>320</v>
      </c>
      <c r="D313" s="1">
        <v>0</v>
      </c>
      <c r="E313" s="1">
        <v>58</v>
      </c>
      <c r="F313" s="47">
        <v>22</v>
      </c>
    </row>
    <row r="314" spans="1:6" x14ac:dyDescent="0.35">
      <c r="A314" s="43">
        <v>43878</v>
      </c>
      <c r="B314" t="s">
        <v>118</v>
      </c>
      <c r="C314" s="1">
        <v>240</v>
      </c>
      <c r="D314" s="1">
        <v>28</v>
      </c>
      <c r="E314" s="1">
        <v>0</v>
      </c>
      <c r="F314" s="47">
        <v>0</v>
      </c>
    </row>
    <row r="315" spans="1:6" x14ac:dyDescent="0.35">
      <c r="A315" s="43">
        <v>43878</v>
      </c>
      <c r="B315" t="s">
        <v>243</v>
      </c>
      <c r="C315" s="1">
        <v>615</v>
      </c>
      <c r="D315" s="1">
        <v>33</v>
      </c>
      <c r="E315" s="1">
        <v>26</v>
      </c>
      <c r="F315" s="47">
        <v>48</v>
      </c>
    </row>
    <row r="316" spans="1:6" x14ac:dyDescent="0.35">
      <c r="A316" s="43">
        <v>43879</v>
      </c>
      <c r="B316" t="s">
        <v>111</v>
      </c>
      <c r="C316" s="1">
        <v>140</v>
      </c>
      <c r="D316" s="1">
        <v>10</v>
      </c>
      <c r="E316" s="1">
        <v>0</v>
      </c>
      <c r="F316" s="47">
        <v>12</v>
      </c>
    </row>
    <row r="317" spans="1:6" x14ac:dyDescent="0.35">
      <c r="A317" s="43">
        <v>43879</v>
      </c>
      <c r="B317" t="s">
        <v>135</v>
      </c>
      <c r="C317" s="1">
        <v>105</v>
      </c>
      <c r="D317" s="1">
        <v>0</v>
      </c>
      <c r="E317" s="1">
        <v>27</v>
      </c>
      <c r="F317" s="47">
        <v>1</v>
      </c>
    </row>
    <row r="318" spans="1:6" x14ac:dyDescent="0.35">
      <c r="A318" s="43">
        <v>43879</v>
      </c>
      <c r="B318" t="s">
        <v>109</v>
      </c>
      <c r="C318" s="1">
        <v>42.5</v>
      </c>
      <c r="D318" s="1">
        <v>0</v>
      </c>
      <c r="E318" s="1">
        <v>10.5</v>
      </c>
      <c r="F318" s="47">
        <v>0</v>
      </c>
    </row>
    <row r="319" spans="1:6" x14ac:dyDescent="0.35">
      <c r="A319" s="43">
        <v>43879</v>
      </c>
      <c r="B319" t="s">
        <v>113</v>
      </c>
      <c r="C319" s="1">
        <v>150</v>
      </c>
      <c r="D319" s="1">
        <v>8</v>
      </c>
      <c r="E319" s="1">
        <v>12</v>
      </c>
      <c r="F319" s="47">
        <v>8</v>
      </c>
    </row>
    <row r="320" spans="1:6" x14ac:dyDescent="0.35">
      <c r="A320" s="43">
        <v>43879</v>
      </c>
      <c r="B320" t="s">
        <v>247</v>
      </c>
      <c r="C320" s="1">
        <v>260</v>
      </c>
      <c r="D320" s="1">
        <v>0</v>
      </c>
      <c r="E320" s="1">
        <v>75</v>
      </c>
      <c r="F320" s="47">
        <v>0</v>
      </c>
    </row>
    <row r="321" spans="1:6" x14ac:dyDescent="0.35">
      <c r="A321" s="43">
        <v>43879</v>
      </c>
      <c r="B321" t="s">
        <v>248</v>
      </c>
      <c r="C321" s="1">
        <v>1000</v>
      </c>
      <c r="D321" s="1">
        <v>56</v>
      </c>
      <c r="E321" s="1">
        <v>61</v>
      </c>
      <c r="F321" s="47">
        <v>63</v>
      </c>
    </row>
    <row r="322" spans="1:6" x14ac:dyDescent="0.35">
      <c r="A322" s="43">
        <v>43879</v>
      </c>
      <c r="B322" t="s">
        <v>241</v>
      </c>
      <c r="C322" s="1">
        <v>80</v>
      </c>
      <c r="D322" s="1">
        <v>6</v>
      </c>
      <c r="E322" s="1">
        <v>2</v>
      </c>
      <c r="F322" s="47">
        <v>2</v>
      </c>
    </row>
    <row r="323" spans="1:6" x14ac:dyDescent="0.35">
      <c r="A323" s="43">
        <v>43879</v>
      </c>
      <c r="B323" t="s">
        <v>238</v>
      </c>
      <c r="C323" s="1">
        <v>320</v>
      </c>
      <c r="D323" s="1">
        <v>0</v>
      </c>
      <c r="E323" s="1">
        <v>58</v>
      </c>
      <c r="F323" s="47">
        <v>22</v>
      </c>
    </row>
    <row r="324" spans="1:6" x14ac:dyDescent="0.35">
      <c r="A324" s="43">
        <v>43879</v>
      </c>
      <c r="B324" t="s">
        <v>118</v>
      </c>
      <c r="C324" s="1">
        <v>240</v>
      </c>
      <c r="D324" s="1">
        <v>28</v>
      </c>
      <c r="E324" s="1">
        <v>0</v>
      </c>
      <c r="F324" s="47">
        <v>0</v>
      </c>
    </row>
    <row r="325" spans="1:6" x14ac:dyDescent="0.35">
      <c r="A325" s="43">
        <v>43879</v>
      </c>
      <c r="B325" t="s">
        <v>191</v>
      </c>
      <c r="C325" s="1">
        <v>18</v>
      </c>
      <c r="D325" s="1">
        <v>0</v>
      </c>
      <c r="E325" s="1">
        <v>3</v>
      </c>
      <c r="F325" s="47">
        <v>1</v>
      </c>
    </row>
    <row r="326" spans="1:6" x14ac:dyDescent="0.35">
      <c r="A326" s="43">
        <v>43879</v>
      </c>
      <c r="B326" t="s">
        <v>249</v>
      </c>
      <c r="C326" s="1">
        <v>120</v>
      </c>
      <c r="D326" s="1">
        <v>14</v>
      </c>
      <c r="E326" s="1">
        <v>0</v>
      </c>
      <c r="F326" s="47">
        <v>0</v>
      </c>
    </row>
    <row r="327" spans="1:6" x14ac:dyDescent="0.35">
      <c r="A327" s="43">
        <v>43879</v>
      </c>
      <c r="B327" t="s">
        <v>232</v>
      </c>
      <c r="C327" s="1">
        <v>120</v>
      </c>
      <c r="D327" s="1">
        <v>8</v>
      </c>
      <c r="E327" s="1">
        <v>2</v>
      </c>
      <c r="F327" s="47">
        <v>10</v>
      </c>
    </row>
    <row r="328" spans="1:6" x14ac:dyDescent="0.35">
      <c r="A328" s="43">
        <v>43879</v>
      </c>
      <c r="B328" t="s">
        <v>250</v>
      </c>
      <c r="C328" s="1">
        <v>13</v>
      </c>
      <c r="D328" s="1">
        <v>0</v>
      </c>
      <c r="E328" s="1">
        <v>2</v>
      </c>
      <c r="F328" s="47">
        <v>1.5</v>
      </c>
    </row>
    <row r="329" spans="1:6" x14ac:dyDescent="0.35">
      <c r="A329" s="43">
        <v>43879</v>
      </c>
      <c r="B329" t="s">
        <v>251</v>
      </c>
      <c r="C329" s="1">
        <v>75</v>
      </c>
      <c r="D329" s="1">
        <v>0</v>
      </c>
      <c r="E329" s="1">
        <v>15</v>
      </c>
      <c r="F329" s="47">
        <v>6</v>
      </c>
    </row>
    <row r="330" spans="1:6" x14ac:dyDescent="0.35">
      <c r="A330" s="43">
        <v>43879</v>
      </c>
      <c r="B330" t="s">
        <v>252</v>
      </c>
      <c r="C330" s="1">
        <v>75</v>
      </c>
      <c r="D330" s="1">
        <v>0</v>
      </c>
      <c r="E330" s="1">
        <v>15</v>
      </c>
      <c r="F330" s="47">
        <v>6</v>
      </c>
    </row>
    <row r="331" spans="1:6" x14ac:dyDescent="0.35">
      <c r="A331" s="43">
        <v>43879</v>
      </c>
      <c r="B331" t="s">
        <v>253</v>
      </c>
      <c r="C331" s="1">
        <v>75</v>
      </c>
      <c r="D331" s="1">
        <v>1.5</v>
      </c>
      <c r="E331" s="1">
        <v>15</v>
      </c>
      <c r="F331" s="47">
        <v>6</v>
      </c>
    </row>
    <row r="332" spans="1:6" x14ac:dyDescent="0.35">
      <c r="A332" s="43">
        <v>43879</v>
      </c>
      <c r="B332" t="s">
        <v>118</v>
      </c>
      <c r="C332" s="1">
        <v>240</v>
      </c>
      <c r="D332" s="1">
        <v>28</v>
      </c>
      <c r="E332" s="1">
        <v>0</v>
      </c>
      <c r="F332" s="47">
        <v>0</v>
      </c>
    </row>
    <row r="333" spans="1:6" x14ac:dyDescent="0.35">
      <c r="A333" s="43">
        <v>43879</v>
      </c>
      <c r="B333" t="s">
        <v>195</v>
      </c>
      <c r="C333" s="1">
        <v>40</v>
      </c>
      <c r="D333" s="1">
        <v>0</v>
      </c>
      <c r="E333" s="1">
        <v>10</v>
      </c>
      <c r="F333" s="47">
        <v>0</v>
      </c>
    </row>
    <row r="334" spans="1:6" x14ac:dyDescent="0.35">
      <c r="A334" s="43">
        <v>43880</v>
      </c>
      <c r="B334" t="s">
        <v>111</v>
      </c>
      <c r="C334" s="1">
        <v>140</v>
      </c>
      <c r="D334" s="1">
        <v>10</v>
      </c>
      <c r="E334" s="1">
        <v>0</v>
      </c>
      <c r="F334" s="47">
        <v>12</v>
      </c>
    </row>
    <row r="335" spans="1:6" x14ac:dyDescent="0.35">
      <c r="A335" s="43">
        <v>43880</v>
      </c>
      <c r="B335" t="s">
        <v>181</v>
      </c>
      <c r="C335" s="1">
        <v>72</v>
      </c>
      <c r="D335" s="1">
        <v>0</v>
      </c>
      <c r="E335" s="1">
        <v>10</v>
      </c>
      <c r="F335" s="47">
        <v>0</v>
      </c>
    </row>
    <row r="336" spans="1:6" x14ac:dyDescent="0.35">
      <c r="A336" s="43">
        <v>43880</v>
      </c>
      <c r="B336" t="s">
        <v>114</v>
      </c>
      <c r="C336" s="1">
        <v>7.5</v>
      </c>
      <c r="D336" s="1">
        <v>0</v>
      </c>
      <c r="E336" s="1">
        <v>0</v>
      </c>
      <c r="F336" s="47">
        <v>0</v>
      </c>
    </row>
    <row r="337" spans="1:6" x14ac:dyDescent="0.35">
      <c r="A337" s="43">
        <v>43880</v>
      </c>
      <c r="B337" t="s">
        <v>115</v>
      </c>
      <c r="C337" s="1">
        <v>160</v>
      </c>
      <c r="D337" s="1">
        <v>12</v>
      </c>
      <c r="E337" s="1">
        <v>4</v>
      </c>
      <c r="F337" s="47">
        <v>4</v>
      </c>
    </row>
    <row r="338" spans="1:6" x14ac:dyDescent="0.35">
      <c r="A338" s="43">
        <v>43880</v>
      </c>
      <c r="B338" t="s">
        <v>254</v>
      </c>
      <c r="C338" s="1">
        <v>55</v>
      </c>
      <c r="D338" s="1">
        <v>0</v>
      </c>
      <c r="E338" s="1">
        <v>13.5</v>
      </c>
      <c r="F338" s="47">
        <v>0</v>
      </c>
    </row>
    <row r="339" spans="1:6" x14ac:dyDescent="0.35">
      <c r="A339" s="43">
        <v>43880</v>
      </c>
      <c r="B339" t="s">
        <v>255</v>
      </c>
      <c r="C339" s="1">
        <v>150</v>
      </c>
      <c r="D339" s="1">
        <v>6</v>
      </c>
      <c r="E339" s="1">
        <v>23</v>
      </c>
      <c r="F339" s="47">
        <v>2</v>
      </c>
    </row>
    <row r="340" spans="1:6" x14ac:dyDescent="0.35">
      <c r="A340" s="43">
        <v>43880</v>
      </c>
      <c r="B340" t="s">
        <v>262</v>
      </c>
      <c r="C340" s="1">
        <v>976</v>
      </c>
      <c r="D340" s="1">
        <v>54</v>
      </c>
      <c r="E340" s="1">
        <v>108</v>
      </c>
      <c r="F340" s="47">
        <v>15</v>
      </c>
    </row>
    <row r="341" spans="1:6" x14ac:dyDescent="0.35">
      <c r="A341" s="43">
        <v>43880</v>
      </c>
      <c r="B341" t="s">
        <v>238</v>
      </c>
      <c r="C341" s="1">
        <v>320</v>
      </c>
      <c r="D341" s="1">
        <v>0</v>
      </c>
      <c r="E341" s="1">
        <v>58</v>
      </c>
      <c r="F341" s="47">
        <v>22</v>
      </c>
    </row>
    <row r="342" spans="1:6" x14ac:dyDescent="0.35">
      <c r="A342" s="43">
        <v>43880</v>
      </c>
      <c r="B342" t="s">
        <v>118</v>
      </c>
      <c r="C342" s="1">
        <v>240</v>
      </c>
      <c r="D342" s="1">
        <v>28</v>
      </c>
      <c r="E342" s="1">
        <v>0</v>
      </c>
      <c r="F342" s="47">
        <v>0</v>
      </c>
    </row>
    <row r="343" spans="1:6" x14ac:dyDescent="0.35">
      <c r="A343" s="43">
        <v>43880</v>
      </c>
      <c r="B343" t="s">
        <v>256</v>
      </c>
      <c r="C343" s="1">
        <v>560</v>
      </c>
      <c r="D343" s="1">
        <v>36</v>
      </c>
      <c r="E343" s="1">
        <v>60</v>
      </c>
      <c r="F343" s="47">
        <v>8</v>
      </c>
    </row>
    <row r="344" spans="1:6" x14ac:dyDescent="0.35">
      <c r="A344" s="43">
        <v>43880</v>
      </c>
      <c r="B344" t="s">
        <v>255</v>
      </c>
      <c r="C344" s="1">
        <v>150</v>
      </c>
      <c r="D344" s="1">
        <v>6</v>
      </c>
      <c r="E344" s="1">
        <v>23</v>
      </c>
      <c r="F344" s="47">
        <v>2</v>
      </c>
    </row>
    <row r="345" spans="1:6" x14ac:dyDescent="0.35">
      <c r="A345" s="43">
        <v>43881</v>
      </c>
      <c r="B345" t="s">
        <v>113</v>
      </c>
      <c r="C345" s="1">
        <v>150</v>
      </c>
      <c r="D345" s="1">
        <v>8</v>
      </c>
      <c r="E345" s="1">
        <v>12</v>
      </c>
      <c r="F345" s="47">
        <v>8</v>
      </c>
    </row>
    <row r="346" spans="1:6" x14ac:dyDescent="0.35">
      <c r="A346" s="43">
        <v>43881</v>
      </c>
      <c r="B346" t="s">
        <v>122</v>
      </c>
      <c r="C346" s="1">
        <v>150</v>
      </c>
      <c r="D346" s="1">
        <v>2.5</v>
      </c>
      <c r="E346" s="1">
        <v>27</v>
      </c>
      <c r="F346" s="47">
        <v>5</v>
      </c>
    </row>
    <row r="347" spans="1:6" x14ac:dyDescent="0.35">
      <c r="A347" s="43">
        <v>43881</v>
      </c>
      <c r="B347" t="s">
        <v>109</v>
      </c>
      <c r="C347" s="1">
        <v>42.5</v>
      </c>
      <c r="D347" s="1">
        <v>0</v>
      </c>
      <c r="E347" s="1">
        <v>10.5</v>
      </c>
      <c r="F347" s="47">
        <v>0</v>
      </c>
    </row>
    <row r="348" spans="1:6" x14ac:dyDescent="0.35">
      <c r="A348" s="43">
        <v>43881</v>
      </c>
      <c r="B348" t="s">
        <v>257</v>
      </c>
      <c r="C348" s="1">
        <v>200</v>
      </c>
      <c r="D348" s="1">
        <v>15</v>
      </c>
      <c r="E348" s="1">
        <v>5</v>
      </c>
      <c r="F348" s="47">
        <v>5</v>
      </c>
    </row>
    <row r="349" spans="1:6" x14ac:dyDescent="0.35">
      <c r="A349" s="43">
        <v>43881</v>
      </c>
      <c r="B349" t="s">
        <v>174</v>
      </c>
      <c r="C349" s="1">
        <v>45</v>
      </c>
      <c r="D349" s="1">
        <v>0</v>
      </c>
      <c r="E349" s="1">
        <v>12</v>
      </c>
      <c r="F349" s="47">
        <v>0</v>
      </c>
    </row>
    <row r="350" spans="1:6" x14ac:dyDescent="0.35">
      <c r="A350" s="43">
        <v>43881</v>
      </c>
      <c r="B350" t="s">
        <v>166</v>
      </c>
      <c r="C350" s="1">
        <v>70</v>
      </c>
      <c r="D350" s="1">
        <v>5</v>
      </c>
      <c r="E350" s="1">
        <v>0</v>
      </c>
      <c r="F350" s="47">
        <v>6</v>
      </c>
    </row>
    <row r="351" spans="1:6" x14ac:dyDescent="0.35">
      <c r="A351" s="43">
        <v>43881</v>
      </c>
      <c r="B351" t="s">
        <v>114</v>
      </c>
      <c r="C351" s="1">
        <v>7.5</v>
      </c>
      <c r="D351" s="1">
        <v>0</v>
      </c>
      <c r="E351" s="1">
        <v>0</v>
      </c>
      <c r="F351" s="47">
        <v>0</v>
      </c>
    </row>
    <row r="352" spans="1:6" x14ac:dyDescent="0.35">
      <c r="A352" s="43">
        <v>43881</v>
      </c>
      <c r="B352" t="s">
        <v>263</v>
      </c>
      <c r="C352" s="1">
        <v>488</v>
      </c>
      <c r="D352" s="1">
        <v>27</v>
      </c>
      <c r="E352" s="1">
        <v>54</v>
      </c>
      <c r="F352" s="47">
        <v>7.5</v>
      </c>
    </row>
    <row r="353" spans="1:6" x14ac:dyDescent="0.35">
      <c r="A353" s="43">
        <v>43881</v>
      </c>
      <c r="B353" t="s">
        <v>225</v>
      </c>
      <c r="C353" s="1">
        <v>431</v>
      </c>
      <c r="D353" s="1">
        <v>12</v>
      </c>
      <c r="E353" s="1">
        <v>33</v>
      </c>
      <c r="F353" s="47">
        <v>45</v>
      </c>
    </row>
    <row r="354" spans="1:6" x14ac:dyDescent="0.35">
      <c r="A354" s="43">
        <v>43881</v>
      </c>
      <c r="B354" t="s">
        <v>190</v>
      </c>
      <c r="C354" s="1">
        <v>150</v>
      </c>
      <c r="D354" s="1">
        <v>4</v>
      </c>
      <c r="E354" s="1">
        <v>25</v>
      </c>
      <c r="F354" s="47">
        <v>4</v>
      </c>
    </row>
    <row r="355" spans="1:6" x14ac:dyDescent="0.35">
      <c r="A355" s="43">
        <v>43881</v>
      </c>
      <c r="B355" t="s">
        <v>243</v>
      </c>
      <c r="C355" s="1">
        <v>615</v>
      </c>
      <c r="D355" s="1">
        <v>33</v>
      </c>
      <c r="E355" s="1">
        <v>26</v>
      </c>
      <c r="F355" s="47">
        <v>48</v>
      </c>
    </row>
    <row r="356" spans="1:6" x14ac:dyDescent="0.35">
      <c r="A356" s="43">
        <v>43881</v>
      </c>
      <c r="B356" t="s">
        <v>258</v>
      </c>
      <c r="C356" s="1">
        <v>160</v>
      </c>
      <c r="D356" s="1">
        <v>21</v>
      </c>
      <c r="E356" s="1">
        <v>7</v>
      </c>
      <c r="F356" s="47">
        <v>1</v>
      </c>
    </row>
    <row r="357" spans="1:6" x14ac:dyDescent="0.35">
      <c r="A357" s="43">
        <v>43882</v>
      </c>
      <c r="B357" t="s">
        <v>166</v>
      </c>
      <c r="C357" s="1">
        <v>70</v>
      </c>
      <c r="D357" s="1">
        <v>5</v>
      </c>
      <c r="E357" s="1">
        <v>0</v>
      </c>
      <c r="F357" s="47">
        <v>6</v>
      </c>
    </row>
    <row r="358" spans="1:6" x14ac:dyDescent="0.35">
      <c r="A358" s="43">
        <v>43882</v>
      </c>
      <c r="B358" t="s">
        <v>156</v>
      </c>
      <c r="C358" s="1">
        <v>75</v>
      </c>
      <c r="D358" s="1">
        <v>4</v>
      </c>
      <c r="E358" s="1">
        <v>6</v>
      </c>
      <c r="F358" s="47">
        <v>4</v>
      </c>
    </row>
    <row r="359" spans="1:6" x14ac:dyDescent="0.35">
      <c r="A359" s="43">
        <v>43882</v>
      </c>
      <c r="B359" t="s">
        <v>122</v>
      </c>
      <c r="C359" s="1">
        <v>150</v>
      </c>
      <c r="D359" s="1">
        <v>2.5</v>
      </c>
      <c r="E359" s="1">
        <v>27</v>
      </c>
      <c r="F359" s="47">
        <v>5</v>
      </c>
    </row>
    <row r="360" spans="1:6" x14ac:dyDescent="0.35">
      <c r="A360" s="43">
        <v>43882</v>
      </c>
      <c r="B360" t="s">
        <v>259</v>
      </c>
      <c r="C360" s="1">
        <v>130</v>
      </c>
      <c r="D360" s="1">
        <v>0</v>
      </c>
      <c r="E360" s="1">
        <v>33</v>
      </c>
      <c r="F360" s="47">
        <v>0</v>
      </c>
    </row>
    <row r="361" spans="1:6" x14ac:dyDescent="0.35">
      <c r="A361" s="43">
        <v>43882</v>
      </c>
      <c r="B361" t="s">
        <v>123</v>
      </c>
      <c r="C361" s="1">
        <v>40</v>
      </c>
      <c r="D361" s="1">
        <v>3</v>
      </c>
      <c r="E361" s="1">
        <v>1</v>
      </c>
      <c r="F361" s="47">
        <v>1</v>
      </c>
    </row>
    <row r="362" spans="1:6" x14ac:dyDescent="0.35">
      <c r="A362" s="43">
        <v>43882</v>
      </c>
      <c r="B362" t="s">
        <v>114</v>
      </c>
      <c r="C362" s="1">
        <v>7.5</v>
      </c>
      <c r="D362" s="1">
        <v>0</v>
      </c>
      <c r="E362" s="1">
        <v>0</v>
      </c>
      <c r="F362" s="47">
        <v>0</v>
      </c>
    </row>
    <row r="363" spans="1:6" x14ac:dyDescent="0.35">
      <c r="A363" s="43">
        <v>43882</v>
      </c>
      <c r="B363" t="s">
        <v>156</v>
      </c>
      <c r="C363" s="1">
        <v>75</v>
      </c>
      <c r="D363" s="1">
        <v>4</v>
      </c>
      <c r="E363" s="1">
        <v>6</v>
      </c>
      <c r="F363" s="47">
        <v>4</v>
      </c>
    </row>
    <row r="364" spans="1:6" x14ac:dyDescent="0.35">
      <c r="A364" s="43">
        <v>43882</v>
      </c>
      <c r="B364" t="s">
        <v>260</v>
      </c>
      <c r="C364" s="1">
        <v>160</v>
      </c>
      <c r="D364" s="1">
        <v>0</v>
      </c>
      <c r="E364" s="1">
        <v>29</v>
      </c>
      <c r="F364" s="47">
        <v>11</v>
      </c>
    </row>
    <row r="365" spans="1:6" x14ac:dyDescent="0.35">
      <c r="A365" s="43">
        <v>43882</v>
      </c>
      <c r="B365" t="s">
        <v>118</v>
      </c>
      <c r="C365" s="1">
        <v>240</v>
      </c>
      <c r="D365" s="1">
        <v>28</v>
      </c>
      <c r="E365" s="1">
        <v>0</v>
      </c>
      <c r="F365" s="47">
        <v>0</v>
      </c>
    </row>
    <row r="366" spans="1:6" x14ac:dyDescent="0.35">
      <c r="A366" s="43">
        <v>43882</v>
      </c>
      <c r="B366" t="s">
        <v>261</v>
      </c>
      <c r="C366" s="1">
        <v>650</v>
      </c>
      <c r="D366" s="1">
        <v>36</v>
      </c>
      <c r="E366" s="1">
        <v>72</v>
      </c>
      <c r="F366" s="47">
        <v>10</v>
      </c>
    </row>
    <row r="367" spans="1:6" x14ac:dyDescent="0.35">
      <c r="A367" s="43">
        <v>43882</v>
      </c>
      <c r="B367" t="s">
        <v>264</v>
      </c>
      <c r="C367" s="1">
        <v>600</v>
      </c>
      <c r="D367" s="1">
        <v>36</v>
      </c>
      <c r="E367" s="1">
        <v>60</v>
      </c>
      <c r="F367" s="47">
        <v>8</v>
      </c>
    </row>
    <row r="368" spans="1:6" x14ac:dyDescent="0.35">
      <c r="A368" s="43">
        <v>43882</v>
      </c>
      <c r="B368" t="s">
        <v>265</v>
      </c>
      <c r="C368" s="1">
        <v>450</v>
      </c>
      <c r="D368" s="1">
        <v>14</v>
      </c>
      <c r="E368" s="1">
        <v>54</v>
      </c>
      <c r="F368" s="47">
        <v>5</v>
      </c>
    </row>
    <row r="369" spans="1:6" x14ac:dyDescent="0.35">
      <c r="A369" s="43">
        <v>43882</v>
      </c>
      <c r="B369" t="s">
        <v>266</v>
      </c>
      <c r="C369" s="1">
        <v>90</v>
      </c>
      <c r="D369" s="1">
        <v>0</v>
      </c>
      <c r="E369" s="1">
        <v>21</v>
      </c>
      <c r="F369" s="47">
        <v>0</v>
      </c>
    </row>
    <row r="370" spans="1:6" x14ac:dyDescent="0.35">
      <c r="A370" s="43">
        <v>43882</v>
      </c>
      <c r="B370" t="s">
        <v>113</v>
      </c>
      <c r="C370" s="1">
        <v>150</v>
      </c>
      <c r="D370" s="1">
        <v>8</v>
      </c>
      <c r="E370" s="1">
        <v>12</v>
      </c>
      <c r="F370" s="47">
        <v>8</v>
      </c>
    </row>
    <row r="371" spans="1:6" x14ac:dyDescent="0.35">
      <c r="A371" s="43">
        <v>43882</v>
      </c>
      <c r="B371" t="s">
        <v>267</v>
      </c>
      <c r="C371" s="1">
        <v>46</v>
      </c>
      <c r="D371" s="1">
        <v>0</v>
      </c>
      <c r="E371" s="1">
        <v>9</v>
      </c>
      <c r="F371" s="47">
        <v>2</v>
      </c>
    </row>
    <row r="372" spans="1:6" x14ac:dyDescent="0.35">
      <c r="A372" s="43">
        <v>43882</v>
      </c>
      <c r="B372" t="s">
        <v>268</v>
      </c>
      <c r="C372" s="1">
        <v>45</v>
      </c>
      <c r="D372" s="1">
        <v>1</v>
      </c>
      <c r="E372" s="1">
        <v>0</v>
      </c>
      <c r="F372" s="47">
        <v>7</v>
      </c>
    </row>
    <row r="373" spans="1:6" x14ac:dyDescent="0.35">
      <c r="A373" s="43">
        <v>43882</v>
      </c>
      <c r="B373" t="s">
        <v>269</v>
      </c>
      <c r="C373" s="1">
        <v>15</v>
      </c>
      <c r="D373" s="1">
        <v>0</v>
      </c>
      <c r="E373" s="1">
        <v>3.5</v>
      </c>
      <c r="F373" s="47">
        <v>0</v>
      </c>
    </row>
    <row r="374" spans="1:6" x14ac:dyDescent="0.35">
      <c r="A374" s="43">
        <v>43882</v>
      </c>
      <c r="B374" t="s">
        <v>270</v>
      </c>
      <c r="C374" s="1">
        <v>9</v>
      </c>
      <c r="D374" s="1">
        <v>0</v>
      </c>
      <c r="E374" s="1">
        <v>1.5</v>
      </c>
      <c r="F374" s="47">
        <v>0</v>
      </c>
    </row>
    <row r="375" spans="1:6" x14ac:dyDescent="0.35">
      <c r="A375" s="43">
        <v>43882</v>
      </c>
      <c r="B375" t="s">
        <v>271</v>
      </c>
      <c r="C375" s="1">
        <v>2</v>
      </c>
      <c r="D375" s="1">
        <v>0</v>
      </c>
      <c r="E375" s="1">
        <v>0</v>
      </c>
      <c r="F375" s="47">
        <v>0</v>
      </c>
    </row>
    <row r="376" spans="1:6" x14ac:dyDescent="0.35">
      <c r="A376" s="43">
        <v>43882</v>
      </c>
      <c r="B376" t="s">
        <v>272</v>
      </c>
      <c r="C376" s="1">
        <v>160</v>
      </c>
      <c r="D376" s="1">
        <v>0</v>
      </c>
      <c r="E376" s="1">
        <v>36</v>
      </c>
      <c r="F376" s="47">
        <v>3</v>
      </c>
    </row>
    <row r="377" spans="1:6" x14ac:dyDescent="0.35">
      <c r="A377" s="43">
        <v>43882</v>
      </c>
      <c r="B377" t="s">
        <v>249</v>
      </c>
      <c r="C377" s="1">
        <v>120</v>
      </c>
      <c r="D377" s="1">
        <v>14</v>
      </c>
      <c r="E377" s="1">
        <v>0</v>
      </c>
      <c r="F377" s="47">
        <v>0</v>
      </c>
    </row>
    <row r="378" spans="1:6" x14ac:dyDescent="0.35">
      <c r="A378" s="43">
        <v>43883</v>
      </c>
      <c r="B378" t="s">
        <v>166</v>
      </c>
      <c r="C378" s="1">
        <v>70</v>
      </c>
      <c r="D378" s="1">
        <v>5</v>
      </c>
      <c r="E378" s="1">
        <v>0</v>
      </c>
      <c r="F378" s="47">
        <v>6</v>
      </c>
    </row>
    <row r="379" spans="1:6" x14ac:dyDescent="0.35">
      <c r="A379" s="43">
        <v>43883</v>
      </c>
      <c r="B379" t="s">
        <v>135</v>
      </c>
      <c r="C379" s="1">
        <v>105</v>
      </c>
      <c r="D379" s="1">
        <v>0</v>
      </c>
      <c r="E379" s="1">
        <v>27</v>
      </c>
      <c r="F379" s="47">
        <v>1</v>
      </c>
    </row>
    <row r="380" spans="1:6" x14ac:dyDescent="0.35">
      <c r="A380" s="43">
        <v>43883</v>
      </c>
      <c r="B380" t="s">
        <v>140</v>
      </c>
      <c r="C380" s="1">
        <v>47</v>
      </c>
      <c r="D380" s="1">
        <v>0</v>
      </c>
      <c r="E380" s="1">
        <v>12</v>
      </c>
      <c r="F380" s="47">
        <v>0</v>
      </c>
    </row>
    <row r="381" spans="1:6" x14ac:dyDescent="0.35">
      <c r="A381" s="43">
        <v>43883</v>
      </c>
      <c r="B381" t="s">
        <v>196</v>
      </c>
      <c r="C381" s="1">
        <v>280</v>
      </c>
      <c r="D381" s="1">
        <v>16</v>
      </c>
      <c r="E381" s="1">
        <v>36</v>
      </c>
      <c r="F381" s="47">
        <v>2</v>
      </c>
    </row>
    <row r="382" spans="1:6" x14ac:dyDescent="0.35">
      <c r="A382" s="43">
        <v>43883</v>
      </c>
      <c r="B382" t="s">
        <v>273</v>
      </c>
      <c r="C382" s="1">
        <v>320</v>
      </c>
      <c r="D382" s="1">
        <v>0</v>
      </c>
      <c r="E382" s="1">
        <v>58</v>
      </c>
      <c r="F382" s="47">
        <v>24</v>
      </c>
    </row>
    <row r="383" spans="1:6" x14ac:dyDescent="0.35">
      <c r="A383" s="43">
        <v>43883</v>
      </c>
      <c r="B383" t="s">
        <v>118</v>
      </c>
      <c r="C383" s="1">
        <v>240</v>
      </c>
      <c r="D383" s="1">
        <v>28</v>
      </c>
      <c r="E383" s="1">
        <v>0</v>
      </c>
      <c r="F383" s="47">
        <v>0</v>
      </c>
    </row>
    <row r="384" spans="1:6" x14ac:dyDescent="0.35">
      <c r="A384" s="43">
        <v>43883</v>
      </c>
      <c r="B384" t="s">
        <v>261</v>
      </c>
      <c r="C384" s="1">
        <v>650</v>
      </c>
      <c r="D384" s="1">
        <v>36</v>
      </c>
      <c r="E384" s="1">
        <v>72</v>
      </c>
      <c r="F384" s="47">
        <v>19</v>
      </c>
    </row>
    <row r="385" spans="1:6" x14ac:dyDescent="0.35">
      <c r="A385" s="43">
        <v>43883</v>
      </c>
      <c r="B385" t="s">
        <v>114</v>
      </c>
      <c r="C385" s="1">
        <v>7.5</v>
      </c>
      <c r="D385" s="1">
        <v>0</v>
      </c>
      <c r="E385" s="1">
        <v>0</v>
      </c>
      <c r="F385" s="47">
        <v>0</v>
      </c>
    </row>
    <row r="386" spans="1:6" x14ac:dyDescent="0.35">
      <c r="A386" s="43">
        <v>43883</v>
      </c>
      <c r="B386" t="s">
        <v>156</v>
      </c>
      <c r="C386" s="1">
        <v>75</v>
      </c>
      <c r="D386" s="1">
        <v>4</v>
      </c>
      <c r="E386" s="1">
        <v>6</v>
      </c>
      <c r="F386" s="47">
        <v>4</v>
      </c>
    </row>
    <row r="387" spans="1:6" x14ac:dyDescent="0.35">
      <c r="A387" s="43">
        <v>43883</v>
      </c>
      <c r="B387" t="s">
        <v>274</v>
      </c>
      <c r="C387" s="1">
        <v>130</v>
      </c>
      <c r="D387" s="1">
        <v>7</v>
      </c>
      <c r="E387" s="1">
        <v>15</v>
      </c>
      <c r="F387" s="47">
        <v>2</v>
      </c>
    </row>
    <row r="388" spans="1:6" x14ac:dyDescent="0.35">
      <c r="A388" s="43">
        <v>43883</v>
      </c>
      <c r="B388" t="s">
        <v>275</v>
      </c>
      <c r="C388" s="1">
        <v>54</v>
      </c>
      <c r="D388" s="1">
        <v>1</v>
      </c>
      <c r="E388" s="1">
        <v>7</v>
      </c>
      <c r="F388" s="47">
        <v>3</v>
      </c>
    </row>
    <row r="389" spans="1:6" x14ac:dyDescent="0.35">
      <c r="A389" s="43">
        <v>43883</v>
      </c>
      <c r="B389" t="s">
        <v>276</v>
      </c>
      <c r="C389" s="1">
        <v>260</v>
      </c>
      <c r="D389" s="1">
        <v>8</v>
      </c>
      <c r="E389" s="1">
        <v>0</v>
      </c>
      <c r="F389" s="47">
        <v>44</v>
      </c>
    </row>
    <row r="390" spans="1:6" x14ac:dyDescent="0.35">
      <c r="A390" s="43">
        <v>43883</v>
      </c>
      <c r="B390" t="s">
        <v>277</v>
      </c>
      <c r="C390" s="1">
        <v>137.5</v>
      </c>
      <c r="D390" s="1">
        <v>10</v>
      </c>
      <c r="E390" s="1">
        <v>0</v>
      </c>
      <c r="F390" s="47">
        <v>11.5</v>
      </c>
    </row>
    <row r="391" spans="1:6" x14ac:dyDescent="0.35">
      <c r="A391" s="43">
        <v>43883</v>
      </c>
      <c r="B391" t="s">
        <v>278</v>
      </c>
      <c r="C391" s="1">
        <v>220</v>
      </c>
      <c r="D391" s="1">
        <v>20</v>
      </c>
      <c r="E391" s="1">
        <v>8</v>
      </c>
      <c r="F391" s="47">
        <v>4</v>
      </c>
    </row>
    <row r="392" spans="1:6" x14ac:dyDescent="0.35">
      <c r="A392" s="43">
        <v>43884</v>
      </c>
      <c r="B392" t="s">
        <v>135</v>
      </c>
      <c r="C392" s="1">
        <v>105</v>
      </c>
      <c r="D392" s="1">
        <v>0</v>
      </c>
      <c r="E392" s="1">
        <v>27</v>
      </c>
      <c r="F392" s="47">
        <v>1</v>
      </c>
    </row>
    <row r="393" spans="1:6" x14ac:dyDescent="0.35">
      <c r="A393" s="43">
        <v>43884</v>
      </c>
      <c r="B393" t="s">
        <v>279</v>
      </c>
      <c r="C393" s="1">
        <v>110</v>
      </c>
      <c r="D393" s="1">
        <v>0</v>
      </c>
      <c r="E393" s="1">
        <v>12</v>
      </c>
      <c r="F393" s="47">
        <v>15</v>
      </c>
    </row>
    <row r="394" spans="1:6" x14ac:dyDescent="0.35">
      <c r="A394" s="43">
        <v>43884</v>
      </c>
      <c r="B394" t="s">
        <v>176</v>
      </c>
      <c r="C394" s="1">
        <v>150</v>
      </c>
      <c r="D394" s="1">
        <v>6</v>
      </c>
      <c r="E394" s="1">
        <v>15</v>
      </c>
      <c r="F394" s="47">
        <v>10</v>
      </c>
    </row>
    <row r="395" spans="1:6" x14ac:dyDescent="0.35">
      <c r="A395" s="43">
        <v>43884</v>
      </c>
      <c r="B395" t="s">
        <v>280</v>
      </c>
      <c r="C395" s="1">
        <v>250</v>
      </c>
      <c r="D395" s="1">
        <v>10</v>
      </c>
      <c r="E395" s="1">
        <v>25</v>
      </c>
      <c r="F395" s="47">
        <v>17.5</v>
      </c>
    </row>
    <row r="396" spans="1:6" x14ac:dyDescent="0.35">
      <c r="A396" s="43">
        <v>43884</v>
      </c>
      <c r="B396" t="s">
        <v>273</v>
      </c>
      <c r="C396" s="1">
        <v>320</v>
      </c>
      <c r="D396" s="1">
        <v>0</v>
      </c>
      <c r="E396" s="1">
        <v>58</v>
      </c>
      <c r="F396" s="47">
        <v>24</v>
      </c>
    </row>
    <row r="397" spans="1:6" x14ac:dyDescent="0.35">
      <c r="A397" s="43">
        <v>43884</v>
      </c>
      <c r="B397" t="s">
        <v>281</v>
      </c>
      <c r="C397" s="1">
        <v>360</v>
      </c>
      <c r="D397" s="1">
        <v>42</v>
      </c>
      <c r="E397" s="1">
        <v>0</v>
      </c>
      <c r="F397" s="47">
        <v>0</v>
      </c>
    </row>
    <row r="398" spans="1:6" x14ac:dyDescent="0.35">
      <c r="A398" s="43">
        <v>43884</v>
      </c>
      <c r="B398" t="s">
        <v>204</v>
      </c>
      <c r="C398" s="1">
        <v>35</v>
      </c>
      <c r="D398" s="1">
        <v>0</v>
      </c>
      <c r="E398" s="1">
        <v>6</v>
      </c>
      <c r="F398" s="47">
        <v>2</v>
      </c>
    </row>
    <row r="399" spans="1:6" x14ac:dyDescent="0.35">
      <c r="A399" s="43">
        <v>43884</v>
      </c>
      <c r="B399" t="s">
        <v>282</v>
      </c>
      <c r="C399" s="1">
        <v>26</v>
      </c>
      <c r="D399" s="1">
        <v>0</v>
      </c>
      <c r="E399" s="1">
        <v>4</v>
      </c>
      <c r="F399" s="47">
        <v>3</v>
      </c>
    </row>
    <row r="400" spans="1:6" x14ac:dyDescent="0.35">
      <c r="A400" s="43">
        <v>43884</v>
      </c>
      <c r="B400" t="s">
        <v>114</v>
      </c>
      <c r="C400" s="1">
        <v>7.5</v>
      </c>
      <c r="D400" s="1">
        <v>0</v>
      </c>
      <c r="E400" s="1">
        <v>0</v>
      </c>
      <c r="F400" s="47">
        <v>0</v>
      </c>
    </row>
    <row r="401" spans="1:6" x14ac:dyDescent="0.35">
      <c r="A401" s="43">
        <v>43884</v>
      </c>
      <c r="B401" t="s">
        <v>113</v>
      </c>
      <c r="C401" s="1">
        <v>150</v>
      </c>
      <c r="D401" s="1">
        <v>8</v>
      </c>
      <c r="E401" s="1">
        <v>12</v>
      </c>
      <c r="F401" s="47">
        <v>8</v>
      </c>
    </row>
    <row r="402" spans="1:6" x14ac:dyDescent="0.35">
      <c r="A402" s="43">
        <v>43884</v>
      </c>
      <c r="B402" t="s">
        <v>283</v>
      </c>
      <c r="C402" s="1">
        <v>120</v>
      </c>
      <c r="D402" s="1">
        <v>10</v>
      </c>
      <c r="E402" s="1">
        <v>1</v>
      </c>
      <c r="F402" s="47">
        <v>6</v>
      </c>
    </row>
    <row r="403" spans="1:6" x14ac:dyDescent="0.35">
      <c r="A403" s="43">
        <v>43884</v>
      </c>
      <c r="B403" t="s">
        <v>267</v>
      </c>
      <c r="C403" s="1">
        <v>46</v>
      </c>
      <c r="D403" s="1">
        <v>0</v>
      </c>
      <c r="E403" s="1">
        <v>9</v>
      </c>
      <c r="F403" s="47">
        <v>2</v>
      </c>
    </row>
    <row r="404" spans="1:6" x14ac:dyDescent="0.35">
      <c r="A404" s="43">
        <v>43884</v>
      </c>
      <c r="B404" t="s">
        <v>268</v>
      </c>
      <c r="C404" s="1">
        <v>45</v>
      </c>
      <c r="D404" s="1">
        <v>1</v>
      </c>
      <c r="E404" s="1">
        <v>0</v>
      </c>
      <c r="F404" s="47">
        <v>7</v>
      </c>
    </row>
    <row r="405" spans="1:6" x14ac:dyDescent="0.35">
      <c r="A405" s="43">
        <v>43884</v>
      </c>
      <c r="B405" t="s">
        <v>284</v>
      </c>
      <c r="C405" s="1">
        <v>6.5</v>
      </c>
      <c r="D405" s="1">
        <v>0</v>
      </c>
      <c r="E405" s="1">
        <v>1</v>
      </c>
      <c r="F405" s="47">
        <v>0</v>
      </c>
    </row>
    <row r="406" spans="1:6" x14ac:dyDescent="0.35">
      <c r="A406" s="43">
        <v>43884</v>
      </c>
      <c r="B406" t="s">
        <v>269</v>
      </c>
      <c r="C406" s="1">
        <v>15</v>
      </c>
      <c r="D406" s="1">
        <v>0</v>
      </c>
      <c r="E406" s="1">
        <v>3.5</v>
      </c>
      <c r="F406" s="47">
        <v>0</v>
      </c>
    </row>
    <row r="407" spans="1:6" x14ac:dyDescent="0.35">
      <c r="A407" s="43">
        <v>43884</v>
      </c>
      <c r="B407" t="s">
        <v>270</v>
      </c>
      <c r="C407" s="1">
        <v>9</v>
      </c>
      <c r="D407" s="1">
        <v>0</v>
      </c>
      <c r="E407" s="1">
        <v>1.5</v>
      </c>
      <c r="F407" s="47">
        <v>0</v>
      </c>
    </row>
    <row r="408" spans="1:6" x14ac:dyDescent="0.35">
      <c r="A408" s="43">
        <v>43884</v>
      </c>
      <c r="B408" t="s">
        <v>271</v>
      </c>
      <c r="C408" s="1">
        <v>2</v>
      </c>
      <c r="D408" s="1">
        <v>0</v>
      </c>
      <c r="E408" s="1">
        <v>0</v>
      </c>
      <c r="F408" s="47">
        <v>0</v>
      </c>
    </row>
    <row r="409" spans="1:6" x14ac:dyDescent="0.35">
      <c r="A409" s="43">
        <v>43884</v>
      </c>
      <c r="B409" t="s">
        <v>272</v>
      </c>
      <c r="C409" s="1">
        <v>160</v>
      </c>
      <c r="D409" s="1">
        <v>0</v>
      </c>
      <c r="E409" s="1">
        <v>36</v>
      </c>
      <c r="F409" s="47">
        <v>3</v>
      </c>
    </row>
    <row r="410" spans="1:6" x14ac:dyDescent="0.35">
      <c r="A410" s="43">
        <v>43884</v>
      </c>
      <c r="B410" t="s">
        <v>249</v>
      </c>
      <c r="C410" s="1">
        <v>120</v>
      </c>
      <c r="D410" s="1">
        <v>14</v>
      </c>
      <c r="E410" s="1">
        <v>0</v>
      </c>
      <c r="F410" s="47">
        <v>0</v>
      </c>
    </row>
    <row r="411" spans="1:6" x14ac:dyDescent="0.35">
      <c r="A411" s="43">
        <v>43884</v>
      </c>
      <c r="B411" t="s">
        <v>123</v>
      </c>
      <c r="C411" s="1">
        <v>40</v>
      </c>
      <c r="D411" s="1">
        <v>3</v>
      </c>
      <c r="E411" s="1">
        <v>1</v>
      </c>
      <c r="F411" s="47">
        <v>1</v>
      </c>
    </row>
    <row r="412" spans="1:6" x14ac:dyDescent="0.35">
      <c r="A412" s="43">
        <v>43884</v>
      </c>
      <c r="B412" t="s">
        <v>113</v>
      </c>
      <c r="C412" s="1">
        <v>150</v>
      </c>
      <c r="D412" s="1">
        <v>8</v>
      </c>
      <c r="E412" s="1">
        <v>12</v>
      </c>
      <c r="F412" s="47">
        <v>8</v>
      </c>
    </row>
    <row r="413" spans="1:6" x14ac:dyDescent="0.35">
      <c r="A413" s="43">
        <v>43885</v>
      </c>
      <c r="B413" t="s">
        <v>122</v>
      </c>
      <c r="C413" s="1">
        <v>150</v>
      </c>
      <c r="D413" s="1">
        <v>2.5</v>
      </c>
      <c r="E413" s="1">
        <v>27</v>
      </c>
      <c r="F413" s="47">
        <v>5</v>
      </c>
    </row>
    <row r="414" spans="1:6" x14ac:dyDescent="0.35">
      <c r="A414" s="43">
        <v>43885</v>
      </c>
      <c r="B414" t="s">
        <v>259</v>
      </c>
      <c r="C414" s="1">
        <v>130</v>
      </c>
      <c r="D414" s="1">
        <v>0</v>
      </c>
      <c r="E414" s="1">
        <v>33</v>
      </c>
      <c r="F414" s="47">
        <v>0</v>
      </c>
    </row>
    <row r="415" spans="1:6" x14ac:dyDescent="0.35">
      <c r="A415" s="43">
        <v>43885</v>
      </c>
      <c r="B415" t="s">
        <v>123</v>
      </c>
      <c r="C415" s="1">
        <v>40</v>
      </c>
      <c r="D415" s="1">
        <v>3</v>
      </c>
      <c r="E415" s="1">
        <v>1</v>
      </c>
      <c r="F415" s="47">
        <v>1</v>
      </c>
    </row>
    <row r="416" spans="1:6" x14ac:dyDescent="0.35">
      <c r="A416" s="43">
        <v>43885</v>
      </c>
      <c r="B416" t="s">
        <v>111</v>
      </c>
      <c r="C416" s="1">
        <v>140</v>
      </c>
      <c r="D416" s="1">
        <v>10</v>
      </c>
      <c r="E416" s="1">
        <v>0</v>
      </c>
      <c r="F416" s="47">
        <v>12</v>
      </c>
    </row>
    <row r="417" spans="1:6" x14ac:dyDescent="0.35">
      <c r="A417" s="43">
        <v>43885</v>
      </c>
      <c r="B417" t="s">
        <v>249</v>
      </c>
      <c r="C417" s="1">
        <v>120</v>
      </c>
      <c r="D417" s="1">
        <v>14</v>
      </c>
      <c r="E417" s="1">
        <v>0</v>
      </c>
      <c r="F417" s="47">
        <v>0</v>
      </c>
    </row>
    <row r="418" spans="1:6" x14ac:dyDescent="0.35">
      <c r="A418" s="43">
        <v>43885</v>
      </c>
      <c r="B418" t="s">
        <v>244</v>
      </c>
      <c r="C418" s="1">
        <v>45</v>
      </c>
      <c r="D418" s="1">
        <v>0</v>
      </c>
      <c r="E418" s="1">
        <v>12</v>
      </c>
      <c r="F418" s="47">
        <v>0</v>
      </c>
    </row>
    <row r="419" spans="1:6" x14ac:dyDescent="0.35">
      <c r="A419" s="43">
        <v>43885</v>
      </c>
      <c r="B419" t="s">
        <v>263</v>
      </c>
      <c r="C419" s="1">
        <v>488</v>
      </c>
      <c r="D419" s="1">
        <v>27</v>
      </c>
      <c r="E419" s="1">
        <v>54</v>
      </c>
      <c r="F419" s="47">
        <v>7.5</v>
      </c>
    </row>
    <row r="420" spans="1:6" x14ac:dyDescent="0.35">
      <c r="A420" s="43">
        <v>43885</v>
      </c>
      <c r="B420" t="s">
        <v>285</v>
      </c>
      <c r="C420" s="1">
        <v>120</v>
      </c>
      <c r="D420" s="1">
        <v>6</v>
      </c>
      <c r="E420" s="1">
        <v>17.5</v>
      </c>
      <c r="F420" s="47">
        <v>1.5</v>
      </c>
    </row>
    <row r="421" spans="1:6" x14ac:dyDescent="0.35">
      <c r="A421" s="43">
        <v>43885</v>
      </c>
      <c r="B421" t="s">
        <v>273</v>
      </c>
      <c r="C421" s="1">
        <v>320</v>
      </c>
      <c r="D421" s="1">
        <v>0</v>
      </c>
      <c r="E421" s="1">
        <v>58</v>
      </c>
      <c r="F421" s="47">
        <v>24</v>
      </c>
    </row>
    <row r="422" spans="1:6" x14ac:dyDescent="0.35">
      <c r="A422" s="43">
        <v>43885</v>
      </c>
      <c r="B422" t="s">
        <v>281</v>
      </c>
      <c r="C422" s="1">
        <v>360</v>
      </c>
      <c r="D422" s="1">
        <v>42</v>
      </c>
      <c r="E422" s="1">
        <v>0</v>
      </c>
      <c r="F422" s="47">
        <v>0</v>
      </c>
    </row>
    <row r="423" spans="1:6" x14ac:dyDescent="0.35">
      <c r="A423" s="43">
        <v>43885</v>
      </c>
      <c r="B423" t="s">
        <v>286</v>
      </c>
      <c r="C423" s="1">
        <v>24</v>
      </c>
      <c r="D423" s="1">
        <v>0</v>
      </c>
      <c r="E423" s="1">
        <v>4.5</v>
      </c>
      <c r="F423" s="47">
        <v>1.5</v>
      </c>
    </row>
    <row r="424" spans="1:6" x14ac:dyDescent="0.35">
      <c r="A424" s="43">
        <v>43885</v>
      </c>
      <c r="B424" t="s">
        <v>287</v>
      </c>
      <c r="C424" s="1">
        <v>13</v>
      </c>
      <c r="D424" s="1">
        <v>0</v>
      </c>
      <c r="E424" s="1">
        <v>2</v>
      </c>
      <c r="F424" s="47">
        <v>1.5</v>
      </c>
    </row>
    <row r="425" spans="1:6" x14ac:dyDescent="0.35">
      <c r="A425" s="43">
        <v>43885</v>
      </c>
      <c r="B425" t="s">
        <v>181</v>
      </c>
      <c r="C425" s="1">
        <v>72</v>
      </c>
      <c r="D425" s="1">
        <v>0</v>
      </c>
      <c r="E425" s="1">
        <v>10</v>
      </c>
      <c r="F425" s="47">
        <v>0</v>
      </c>
    </row>
    <row r="426" spans="1:6" x14ac:dyDescent="0.35">
      <c r="A426" s="43">
        <v>43885</v>
      </c>
      <c r="B426" t="s">
        <v>288</v>
      </c>
      <c r="C426" s="1">
        <v>150</v>
      </c>
      <c r="D426" s="1">
        <v>10.5</v>
      </c>
      <c r="E426" s="1">
        <v>1.5</v>
      </c>
      <c r="F426" s="47">
        <v>10.5</v>
      </c>
    </row>
    <row r="427" spans="1:6" x14ac:dyDescent="0.35">
      <c r="A427" s="43">
        <v>43885</v>
      </c>
      <c r="B427" t="s">
        <v>289</v>
      </c>
      <c r="C427" s="1">
        <v>240</v>
      </c>
      <c r="D427" s="1">
        <v>20</v>
      </c>
      <c r="E427" s="1">
        <v>2</v>
      </c>
      <c r="F427" s="47">
        <v>12</v>
      </c>
    </row>
    <row r="428" spans="1:6" x14ac:dyDescent="0.35">
      <c r="A428" s="43">
        <v>43885</v>
      </c>
      <c r="B428" t="s">
        <v>183</v>
      </c>
      <c r="C428" s="1">
        <v>180</v>
      </c>
      <c r="D428" s="1">
        <v>17</v>
      </c>
      <c r="E428" s="1">
        <v>16</v>
      </c>
      <c r="F428" s="47">
        <v>2</v>
      </c>
    </row>
    <row r="429" spans="1:6" x14ac:dyDescent="0.35">
      <c r="A429" s="43">
        <v>43885</v>
      </c>
      <c r="B429" t="s">
        <v>290</v>
      </c>
      <c r="C429" s="1">
        <v>90</v>
      </c>
      <c r="D429" s="1">
        <v>0</v>
      </c>
      <c r="E429" s="1">
        <v>23</v>
      </c>
      <c r="F429" s="47">
        <v>0</v>
      </c>
    </row>
    <row r="430" spans="1:6" x14ac:dyDescent="0.35">
      <c r="A430" s="43">
        <v>43885</v>
      </c>
      <c r="B430" t="s">
        <v>291</v>
      </c>
      <c r="C430" s="1">
        <v>40</v>
      </c>
      <c r="D430" s="1">
        <v>0</v>
      </c>
      <c r="E430" s="1">
        <v>10</v>
      </c>
      <c r="F430" s="47">
        <v>1</v>
      </c>
    </row>
    <row r="431" spans="1:6" x14ac:dyDescent="0.35">
      <c r="A431" s="43">
        <v>43885</v>
      </c>
      <c r="B431" t="s">
        <v>292</v>
      </c>
      <c r="C431" s="1">
        <v>120</v>
      </c>
      <c r="D431" s="1">
        <v>10</v>
      </c>
      <c r="E431" s="1">
        <v>1</v>
      </c>
      <c r="F431" s="47">
        <v>6</v>
      </c>
    </row>
    <row r="432" spans="1:6" x14ac:dyDescent="0.35">
      <c r="A432" s="43">
        <v>43885</v>
      </c>
      <c r="B432" t="s">
        <v>271</v>
      </c>
      <c r="C432" s="1">
        <v>2</v>
      </c>
      <c r="D432" s="1">
        <v>0</v>
      </c>
      <c r="E432" s="1">
        <v>0</v>
      </c>
      <c r="F432" s="47">
        <v>0</v>
      </c>
    </row>
    <row r="433" spans="1:6" x14ac:dyDescent="0.35">
      <c r="A433" s="43">
        <v>43885</v>
      </c>
      <c r="B433" t="s">
        <v>293</v>
      </c>
      <c r="C433" s="1">
        <v>113</v>
      </c>
      <c r="D433" s="1">
        <v>5</v>
      </c>
      <c r="E433" s="1">
        <v>11</v>
      </c>
      <c r="F433" s="47">
        <v>5</v>
      </c>
    </row>
    <row r="434" spans="1:6" x14ac:dyDescent="0.35">
      <c r="A434" s="43">
        <v>43885</v>
      </c>
      <c r="B434" t="s">
        <v>268</v>
      </c>
      <c r="C434" s="1">
        <v>45</v>
      </c>
      <c r="D434" s="1">
        <v>1</v>
      </c>
      <c r="E434" s="1">
        <v>0</v>
      </c>
      <c r="F434" s="47">
        <v>7</v>
      </c>
    </row>
    <row r="435" spans="1:6" x14ac:dyDescent="0.35">
      <c r="A435" s="43">
        <v>43886</v>
      </c>
      <c r="B435" t="s">
        <v>111</v>
      </c>
      <c r="C435" s="1">
        <v>140</v>
      </c>
      <c r="D435" s="1">
        <v>10</v>
      </c>
      <c r="E435" s="1">
        <v>0</v>
      </c>
      <c r="F435" s="47">
        <v>12</v>
      </c>
    </row>
    <row r="436" spans="1:6" x14ac:dyDescent="0.35">
      <c r="A436" s="43">
        <v>43886</v>
      </c>
      <c r="B436" t="s">
        <v>113</v>
      </c>
      <c r="C436" s="1">
        <v>150</v>
      </c>
      <c r="D436" s="1">
        <v>8</v>
      </c>
      <c r="E436" s="1">
        <v>12</v>
      </c>
      <c r="F436" s="47">
        <v>8</v>
      </c>
    </row>
    <row r="437" spans="1:6" x14ac:dyDescent="0.35">
      <c r="A437" s="43">
        <v>43886</v>
      </c>
      <c r="B437" t="s">
        <v>115</v>
      </c>
      <c r="C437" s="1">
        <v>160</v>
      </c>
      <c r="D437" s="1">
        <v>12</v>
      </c>
      <c r="E437" s="1">
        <v>4</v>
      </c>
      <c r="F437" s="47">
        <v>4</v>
      </c>
    </row>
    <row r="438" spans="1:6" x14ac:dyDescent="0.35">
      <c r="A438" s="43">
        <v>43886</v>
      </c>
      <c r="B438" t="s">
        <v>273</v>
      </c>
      <c r="C438" s="1">
        <v>320</v>
      </c>
      <c r="D438" s="1">
        <v>0</v>
      </c>
      <c r="E438" s="1">
        <v>58</v>
      </c>
      <c r="F438" s="47">
        <v>24</v>
      </c>
    </row>
    <row r="439" spans="1:6" x14ac:dyDescent="0.35">
      <c r="A439" s="43">
        <v>43886</v>
      </c>
      <c r="B439" t="s">
        <v>118</v>
      </c>
      <c r="C439" s="1">
        <v>240</v>
      </c>
      <c r="D439" s="1">
        <v>28</v>
      </c>
      <c r="E439" s="1">
        <v>0</v>
      </c>
      <c r="F439" s="47">
        <v>0</v>
      </c>
    </row>
    <row r="440" spans="1:6" x14ac:dyDescent="0.35">
      <c r="A440" s="43">
        <v>43886</v>
      </c>
      <c r="B440" t="s">
        <v>294</v>
      </c>
      <c r="C440" s="1">
        <v>480</v>
      </c>
      <c r="D440" s="1">
        <v>15</v>
      </c>
      <c r="E440" s="1">
        <v>72</v>
      </c>
      <c r="F440" s="47">
        <v>9</v>
      </c>
    </row>
    <row r="441" spans="1:6" x14ac:dyDescent="0.35">
      <c r="A441" s="43">
        <v>43886</v>
      </c>
      <c r="B441" t="s">
        <v>295</v>
      </c>
      <c r="C441" s="1">
        <v>210</v>
      </c>
      <c r="D441" s="1">
        <v>14</v>
      </c>
      <c r="E441" s="1">
        <v>21</v>
      </c>
      <c r="F441" s="47">
        <v>3</v>
      </c>
    </row>
    <row r="442" spans="1:6" x14ac:dyDescent="0.35">
      <c r="A442" s="43">
        <v>43886</v>
      </c>
      <c r="B442" t="s">
        <v>296</v>
      </c>
      <c r="C442" s="1">
        <v>160</v>
      </c>
      <c r="D442" s="1">
        <v>5</v>
      </c>
      <c r="E442" s="1">
        <v>24</v>
      </c>
      <c r="F442" s="47">
        <v>3</v>
      </c>
    </row>
    <row r="443" spans="1:6" x14ac:dyDescent="0.35">
      <c r="A443" s="43">
        <v>43886</v>
      </c>
      <c r="B443" t="s">
        <v>113</v>
      </c>
      <c r="C443" s="1">
        <v>150</v>
      </c>
      <c r="D443" s="1">
        <v>8</v>
      </c>
      <c r="E443" s="1">
        <v>12</v>
      </c>
      <c r="F443" s="47">
        <v>8</v>
      </c>
    </row>
    <row r="444" spans="1:6" x14ac:dyDescent="0.35">
      <c r="A444" s="43">
        <v>43886</v>
      </c>
      <c r="B444" t="s">
        <v>299</v>
      </c>
      <c r="C444" s="1">
        <v>40</v>
      </c>
      <c r="D444" s="1">
        <v>0</v>
      </c>
      <c r="E444" s="1">
        <v>10</v>
      </c>
      <c r="F444" s="47">
        <v>1</v>
      </c>
    </row>
    <row r="445" spans="1:6" x14ac:dyDescent="0.35">
      <c r="A445" s="43">
        <v>43886</v>
      </c>
      <c r="B445" t="s">
        <v>292</v>
      </c>
      <c r="C445" s="1">
        <v>120</v>
      </c>
      <c r="D445" s="1">
        <v>10</v>
      </c>
      <c r="E445" s="1">
        <v>1</v>
      </c>
      <c r="F445" s="47">
        <v>6</v>
      </c>
    </row>
    <row r="446" spans="1:6" x14ac:dyDescent="0.35">
      <c r="A446" s="43">
        <v>43886</v>
      </c>
      <c r="B446" t="s">
        <v>298</v>
      </c>
      <c r="C446" s="1">
        <v>2</v>
      </c>
      <c r="D446" s="1">
        <v>0</v>
      </c>
      <c r="E446" s="1">
        <v>0</v>
      </c>
      <c r="F446" s="47">
        <v>0</v>
      </c>
    </row>
    <row r="447" spans="1:6" x14ac:dyDescent="0.35">
      <c r="A447" s="43">
        <v>43886</v>
      </c>
      <c r="B447" t="s">
        <v>293</v>
      </c>
      <c r="C447" s="1">
        <v>113</v>
      </c>
      <c r="D447" s="1">
        <v>5</v>
      </c>
      <c r="E447" s="1">
        <v>11</v>
      </c>
      <c r="F447" s="47">
        <v>5</v>
      </c>
    </row>
    <row r="448" spans="1:6" x14ac:dyDescent="0.35">
      <c r="A448" s="43">
        <v>43886</v>
      </c>
      <c r="B448" t="s">
        <v>268</v>
      </c>
      <c r="C448" s="1">
        <v>45</v>
      </c>
      <c r="D448" s="1">
        <v>1</v>
      </c>
      <c r="E448" s="1">
        <v>0</v>
      </c>
      <c r="F448" s="47">
        <v>7</v>
      </c>
    </row>
    <row r="449" spans="1:6" x14ac:dyDescent="0.35">
      <c r="A449" s="43">
        <v>43887</v>
      </c>
      <c r="B449" t="s">
        <v>111</v>
      </c>
      <c r="C449" s="1">
        <v>140</v>
      </c>
      <c r="D449" s="1">
        <v>10</v>
      </c>
      <c r="E449" s="1">
        <v>0</v>
      </c>
      <c r="F449" s="47">
        <v>12</v>
      </c>
    </row>
    <row r="450" spans="1:6" x14ac:dyDescent="0.35">
      <c r="A450" s="43">
        <v>43887</v>
      </c>
      <c r="B450" t="s">
        <v>297</v>
      </c>
      <c r="C450" s="1">
        <v>320</v>
      </c>
      <c r="D450" s="1">
        <v>10</v>
      </c>
      <c r="E450" s="1">
        <v>28</v>
      </c>
      <c r="F450" s="47">
        <v>6</v>
      </c>
    </row>
    <row r="451" spans="1:6" x14ac:dyDescent="0.35">
      <c r="A451" s="43">
        <v>43887</v>
      </c>
      <c r="B451" t="s">
        <v>181</v>
      </c>
      <c r="C451" s="1">
        <v>70</v>
      </c>
      <c r="D451" s="1">
        <v>0</v>
      </c>
      <c r="E451" s="1">
        <v>10</v>
      </c>
      <c r="F451" s="47">
        <v>0</v>
      </c>
    </row>
    <row r="452" spans="1:6" x14ac:dyDescent="0.35">
      <c r="A452" s="43">
        <v>43887</v>
      </c>
      <c r="B452" t="s">
        <v>300</v>
      </c>
      <c r="C452" s="1">
        <v>395</v>
      </c>
      <c r="D452" s="1">
        <v>9</v>
      </c>
      <c r="E452" s="1">
        <v>64</v>
      </c>
      <c r="F452" s="47">
        <v>11</v>
      </c>
    </row>
    <row r="453" spans="1:6" x14ac:dyDescent="0.35">
      <c r="A453" s="43">
        <v>43887</v>
      </c>
      <c r="B453" t="s">
        <v>114</v>
      </c>
      <c r="C453" s="1">
        <v>7.5</v>
      </c>
      <c r="D453" s="1">
        <v>0</v>
      </c>
      <c r="E453" s="1">
        <v>0</v>
      </c>
      <c r="F453" s="47">
        <v>0</v>
      </c>
    </row>
    <row r="454" spans="1:6" x14ac:dyDescent="0.35">
      <c r="A454" s="43">
        <v>43887</v>
      </c>
      <c r="B454" t="s">
        <v>115</v>
      </c>
      <c r="C454" s="1">
        <v>160</v>
      </c>
      <c r="D454" s="1">
        <v>12</v>
      </c>
      <c r="E454" s="1">
        <v>4</v>
      </c>
      <c r="F454" s="47">
        <v>4</v>
      </c>
    </row>
    <row r="455" spans="1:6" x14ac:dyDescent="0.35">
      <c r="A455" s="43">
        <v>43887</v>
      </c>
      <c r="B455" t="s">
        <v>301</v>
      </c>
      <c r="C455" s="1">
        <v>40</v>
      </c>
      <c r="D455" s="1">
        <v>0</v>
      </c>
      <c r="E455" s="1">
        <v>10</v>
      </c>
      <c r="F455" s="47">
        <v>0</v>
      </c>
    </row>
    <row r="456" spans="1:6" x14ac:dyDescent="0.35">
      <c r="A456" s="43">
        <v>43887</v>
      </c>
      <c r="B456" t="s">
        <v>302</v>
      </c>
      <c r="C456" s="1">
        <v>750</v>
      </c>
      <c r="D456" s="1">
        <v>33</v>
      </c>
      <c r="E456" s="1">
        <v>101</v>
      </c>
      <c r="F456" s="47">
        <v>8.5</v>
      </c>
    </row>
    <row r="457" spans="1:6" x14ac:dyDescent="0.35">
      <c r="A457" s="43">
        <v>43887</v>
      </c>
      <c r="B457" t="s">
        <v>113</v>
      </c>
      <c r="C457" s="1">
        <v>150</v>
      </c>
      <c r="D457" s="1">
        <v>8</v>
      </c>
      <c r="E457" s="1">
        <v>12</v>
      </c>
      <c r="F457" s="47">
        <v>8</v>
      </c>
    </row>
    <row r="458" spans="1:6" x14ac:dyDescent="0.35">
      <c r="A458" s="43">
        <v>43887</v>
      </c>
      <c r="B458" t="s">
        <v>267</v>
      </c>
      <c r="C458" s="1">
        <v>45</v>
      </c>
      <c r="D458" s="1">
        <v>0</v>
      </c>
      <c r="E458" s="1">
        <v>9</v>
      </c>
      <c r="F458" s="47">
        <v>2</v>
      </c>
    </row>
    <row r="459" spans="1:6" x14ac:dyDescent="0.35">
      <c r="A459" s="43">
        <v>43887</v>
      </c>
      <c r="B459" t="s">
        <v>268</v>
      </c>
      <c r="C459" s="1">
        <v>45</v>
      </c>
      <c r="D459" s="1">
        <v>1</v>
      </c>
      <c r="E459" s="1">
        <v>0</v>
      </c>
      <c r="F459" s="47">
        <v>7</v>
      </c>
    </row>
    <row r="460" spans="1:6" x14ac:dyDescent="0.35">
      <c r="A460" s="43">
        <v>43887</v>
      </c>
      <c r="B460" t="s">
        <v>303</v>
      </c>
      <c r="C460" s="1">
        <v>6.5</v>
      </c>
      <c r="D460" s="1">
        <v>0</v>
      </c>
      <c r="E460" s="1">
        <v>1</v>
      </c>
      <c r="F460" s="47">
        <v>0</v>
      </c>
    </row>
    <row r="461" spans="1:6" x14ac:dyDescent="0.35">
      <c r="A461" s="43">
        <v>43887</v>
      </c>
      <c r="B461" t="s">
        <v>269</v>
      </c>
      <c r="C461" s="1">
        <v>15</v>
      </c>
      <c r="D461" s="1">
        <v>0</v>
      </c>
      <c r="E461" s="1">
        <v>3.5</v>
      </c>
      <c r="F461" s="47">
        <v>0</v>
      </c>
    </row>
    <row r="462" spans="1:6" x14ac:dyDescent="0.35">
      <c r="A462" s="43">
        <v>43887</v>
      </c>
      <c r="B462" t="s">
        <v>270</v>
      </c>
      <c r="C462" s="1">
        <v>9</v>
      </c>
      <c r="D462" s="1">
        <v>0</v>
      </c>
      <c r="E462" s="1">
        <v>1.5</v>
      </c>
      <c r="F462" s="47">
        <v>0</v>
      </c>
    </row>
    <row r="463" spans="1:6" x14ac:dyDescent="0.35">
      <c r="A463" s="43">
        <v>43887</v>
      </c>
      <c r="B463" t="s">
        <v>298</v>
      </c>
      <c r="C463" s="1">
        <v>2</v>
      </c>
      <c r="D463" s="1">
        <v>0</v>
      </c>
      <c r="E463" s="1">
        <v>0</v>
      </c>
      <c r="F463" s="47">
        <v>0</v>
      </c>
    </row>
    <row r="464" spans="1:6" x14ac:dyDescent="0.35">
      <c r="A464" s="43">
        <v>43887</v>
      </c>
      <c r="B464" t="s">
        <v>249</v>
      </c>
      <c r="C464" s="1">
        <v>120</v>
      </c>
      <c r="D464" s="1">
        <v>14</v>
      </c>
      <c r="E464" s="1">
        <v>0</v>
      </c>
      <c r="F464" s="47">
        <v>0</v>
      </c>
    </row>
    <row r="465" spans="1:6" x14ac:dyDescent="0.35">
      <c r="A465" s="43">
        <v>43887</v>
      </c>
      <c r="B465" t="s">
        <v>272</v>
      </c>
      <c r="C465" s="1">
        <v>160</v>
      </c>
      <c r="D465" s="1">
        <v>0</v>
      </c>
      <c r="E465" s="1">
        <v>36</v>
      </c>
      <c r="F465" s="47">
        <v>3</v>
      </c>
    </row>
    <row r="466" spans="1:6" x14ac:dyDescent="0.35">
      <c r="A466" s="43">
        <v>43888</v>
      </c>
      <c r="B466" t="s">
        <v>111</v>
      </c>
      <c r="C466" s="1">
        <v>140</v>
      </c>
      <c r="D466" s="1">
        <v>10</v>
      </c>
      <c r="E466" s="1">
        <v>0</v>
      </c>
      <c r="F466" s="47">
        <v>12</v>
      </c>
    </row>
    <row r="467" spans="1:6" x14ac:dyDescent="0.35">
      <c r="A467" s="43">
        <v>43888</v>
      </c>
      <c r="B467" t="s">
        <v>113</v>
      </c>
      <c r="C467" s="1">
        <v>150</v>
      </c>
      <c r="D467" s="1">
        <v>8</v>
      </c>
      <c r="E467" s="1">
        <v>12</v>
      </c>
      <c r="F467" s="47">
        <v>8</v>
      </c>
    </row>
    <row r="468" spans="1:6" x14ac:dyDescent="0.35">
      <c r="A468" s="43">
        <v>43888</v>
      </c>
      <c r="B468" t="s">
        <v>122</v>
      </c>
      <c r="C468" s="1">
        <v>150</v>
      </c>
      <c r="D468" s="1">
        <v>2.5</v>
      </c>
      <c r="E468" s="1">
        <v>27</v>
      </c>
      <c r="F468" s="47">
        <v>5</v>
      </c>
    </row>
    <row r="469" spans="1:6" x14ac:dyDescent="0.35">
      <c r="A469" s="43">
        <v>43888</v>
      </c>
      <c r="B469" t="s">
        <v>123</v>
      </c>
      <c r="C469" s="1">
        <v>40</v>
      </c>
      <c r="D469" s="1">
        <v>3</v>
      </c>
      <c r="E469" s="1">
        <v>1</v>
      </c>
      <c r="F469" s="47">
        <v>1</v>
      </c>
    </row>
    <row r="470" spans="1:6" x14ac:dyDescent="0.35">
      <c r="A470" s="43">
        <v>43888</v>
      </c>
      <c r="B470" t="s">
        <v>259</v>
      </c>
      <c r="C470" s="1">
        <v>130</v>
      </c>
      <c r="D470" s="1">
        <v>0</v>
      </c>
      <c r="E470" s="1">
        <v>33</v>
      </c>
      <c r="F470" s="47">
        <v>0</v>
      </c>
    </row>
    <row r="471" spans="1:6" x14ac:dyDescent="0.35">
      <c r="A471" s="43">
        <v>43888</v>
      </c>
      <c r="B471" t="s">
        <v>114</v>
      </c>
      <c r="C471" s="1">
        <v>7.5</v>
      </c>
      <c r="D471" s="1">
        <v>0</v>
      </c>
      <c r="E471" s="1">
        <v>0</v>
      </c>
      <c r="F471" s="47">
        <v>0</v>
      </c>
    </row>
    <row r="472" spans="1:6" x14ac:dyDescent="0.35">
      <c r="A472" s="43">
        <v>43888</v>
      </c>
      <c r="B472" t="s">
        <v>273</v>
      </c>
      <c r="C472" s="1">
        <v>320</v>
      </c>
      <c r="D472" s="1">
        <v>0</v>
      </c>
      <c r="E472" s="1">
        <v>58</v>
      </c>
      <c r="F472" s="47">
        <v>24</v>
      </c>
    </row>
    <row r="473" spans="1:6" x14ac:dyDescent="0.35">
      <c r="A473" s="43">
        <v>43888</v>
      </c>
      <c r="B473" t="s">
        <v>118</v>
      </c>
      <c r="C473" s="1">
        <v>320</v>
      </c>
      <c r="D473" s="1">
        <v>28</v>
      </c>
      <c r="E473" s="1">
        <v>0</v>
      </c>
      <c r="F473" s="47">
        <v>0</v>
      </c>
    </row>
    <row r="474" spans="1:6" x14ac:dyDescent="0.35">
      <c r="A474" s="43">
        <v>43888</v>
      </c>
      <c r="B474" t="s">
        <v>296</v>
      </c>
      <c r="C474" s="1">
        <v>160</v>
      </c>
      <c r="D474" s="1">
        <v>5</v>
      </c>
      <c r="E474" s="1">
        <v>24</v>
      </c>
      <c r="F474" s="47">
        <v>3</v>
      </c>
    </row>
    <row r="475" spans="1:6" x14ac:dyDescent="0.35">
      <c r="A475" s="43">
        <v>43888</v>
      </c>
      <c r="B475" t="s">
        <v>113</v>
      </c>
      <c r="C475" s="1">
        <v>150</v>
      </c>
      <c r="D475" s="1">
        <v>8</v>
      </c>
      <c r="E475" s="1">
        <v>12</v>
      </c>
      <c r="F475" s="47">
        <v>8</v>
      </c>
    </row>
    <row r="476" spans="1:6" x14ac:dyDescent="0.35">
      <c r="A476" s="43">
        <v>43888</v>
      </c>
      <c r="B476" t="s">
        <v>139</v>
      </c>
      <c r="C476" s="1">
        <v>320</v>
      </c>
      <c r="D476" s="1">
        <v>0</v>
      </c>
      <c r="E476" s="1">
        <v>72</v>
      </c>
      <c r="F476" s="47">
        <v>6</v>
      </c>
    </row>
    <row r="477" spans="1:6" x14ac:dyDescent="0.35">
      <c r="A477" s="43">
        <v>43888</v>
      </c>
      <c r="B477" t="s">
        <v>304</v>
      </c>
      <c r="C477" s="1">
        <v>235</v>
      </c>
      <c r="D477" s="1">
        <v>9</v>
      </c>
      <c r="E477" s="1">
        <v>28</v>
      </c>
      <c r="F477" s="47">
        <v>8</v>
      </c>
    </row>
    <row r="478" spans="1:6" x14ac:dyDescent="0.35">
      <c r="A478" s="43">
        <v>43888</v>
      </c>
      <c r="B478" t="s">
        <v>113</v>
      </c>
      <c r="C478" s="1">
        <v>50</v>
      </c>
      <c r="D478" s="1">
        <v>8</v>
      </c>
      <c r="E478" s="1">
        <v>12</v>
      </c>
      <c r="F478" s="47">
        <v>8</v>
      </c>
    </row>
    <row r="479" spans="1:6" x14ac:dyDescent="0.35">
      <c r="A479" s="43">
        <v>43888</v>
      </c>
      <c r="B479" t="s">
        <v>305</v>
      </c>
      <c r="C479" s="1">
        <v>120</v>
      </c>
      <c r="D479" s="1">
        <v>2</v>
      </c>
      <c r="E479" s="1">
        <v>22</v>
      </c>
      <c r="F479" s="47">
        <v>2</v>
      </c>
    </row>
    <row r="480" spans="1:6" x14ac:dyDescent="0.35">
      <c r="A480" s="43">
        <v>43889</v>
      </c>
      <c r="B480" t="s">
        <v>166</v>
      </c>
      <c r="C480" s="1">
        <v>70</v>
      </c>
      <c r="D480" s="1">
        <v>5</v>
      </c>
      <c r="E480" s="1">
        <v>0</v>
      </c>
      <c r="F480" s="47">
        <v>6</v>
      </c>
    </row>
    <row r="481" spans="1:6" x14ac:dyDescent="0.35">
      <c r="A481" s="43">
        <v>43889</v>
      </c>
      <c r="B481" t="s">
        <v>279</v>
      </c>
      <c r="C481" s="1">
        <v>110</v>
      </c>
      <c r="D481" s="1">
        <v>0</v>
      </c>
      <c r="E481" s="1">
        <v>12</v>
      </c>
      <c r="F481" s="47">
        <v>15</v>
      </c>
    </row>
    <row r="482" spans="1:6" x14ac:dyDescent="0.35">
      <c r="A482" s="43">
        <v>43889</v>
      </c>
      <c r="B482" t="s">
        <v>176</v>
      </c>
      <c r="C482" s="1">
        <v>150</v>
      </c>
      <c r="D482" s="1">
        <v>6</v>
      </c>
      <c r="E482" s="1">
        <v>15</v>
      </c>
      <c r="F482" s="47">
        <v>10</v>
      </c>
    </row>
    <row r="483" spans="1:6" x14ac:dyDescent="0.35">
      <c r="A483" s="43">
        <v>43889</v>
      </c>
      <c r="B483" t="s">
        <v>111</v>
      </c>
      <c r="C483" s="1">
        <v>140</v>
      </c>
      <c r="D483" s="1">
        <v>10</v>
      </c>
      <c r="E483" s="1">
        <v>0</v>
      </c>
      <c r="F483" s="47">
        <v>12</v>
      </c>
    </row>
    <row r="484" spans="1:6" x14ac:dyDescent="0.35">
      <c r="A484" s="43">
        <v>43889</v>
      </c>
      <c r="B484" t="s">
        <v>241</v>
      </c>
      <c r="C484" s="1">
        <v>80</v>
      </c>
      <c r="D484" s="1">
        <v>6</v>
      </c>
      <c r="E484" s="1">
        <v>2</v>
      </c>
      <c r="F484" s="47">
        <v>2</v>
      </c>
    </row>
    <row r="485" spans="1:6" x14ac:dyDescent="0.35">
      <c r="A485" s="43">
        <v>43889</v>
      </c>
      <c r="B485" t="s">
        <v>306</v>
      </c>
      <c r="C485" s="1">
        <v>50</v>
      </c>
      <c r="D485" s="1">
        <v>0</v>
      </c>
      <c r="E485" s="1">
        <v>12</v>
      </c>
      <c r="F485" s="47">
        <v>0</v>
      </c>
    </row>
    <row r="486" spans="1:6" x14ac:dyDescent="0.35">
      <c r="A486" s="43">
        <v>43889</v>
      </c>
      <c r="B486" t="s">
        <v>307</v>
      </c>
      <c r="C486" s="1">
        <v>800</v>
      </c>
      <c r="D486" s="1">
        <v>25</v>
      </c>
      <c r="E486" s="1">
        <v>125</v>
      </c>
      <c r="F486" s="47">
        <v>15</v>
      </c>
    </row>
    <row r="487" spans="1:6" x14ac:dyDescent="0.35">
      <c r="A487" s="43">
        <v>43889</v>
      </c>
      <c r="B487" t="s">
        <v>304</v>
      </c>
      <c r="C487" s="1">
        <v>495</v>
      </c>
      <c r="D487" s="1">
        <v>29.5</v>
      </c>
      <c r="E487" s="1">
        <v>121</v>
      </c>
      <c r="F487" s="47">
        <v>15</v>
      </c>
    </row>
    <row r="488" spans="1:6" x14ac:dyDescent="0.35">
      <c r="A488" s="43">
        <v>43889</v>
      </c>
      <c r="B488" t="s">
        <v>139</v>
      </c>
      <c r="C488" s="1">
        <v>320</v>
      </c>
      <c r="D488" s="1">
        <v>0</v>
      </c>
      <c r="E488" s="1">
        <v>72</v>
      </c>
      <c r="F488" s="47">
        <v>6</v>
      </c>
    </row>
    <row r="489" spans="1:6" x14ac:dyDescent="0.35">
      <c r="A489" s="43">
        <v>43889</v>
      </c>
      <c r="B489" t="s">
        <v>135</v>
      </c>
      <c r="C489" s="1">
        <v>105</v>
      </c>
      <c r="D489" s="1">
        <v>0</v>
      </c>
      <c r="E489" s="1">
        <v>27</v>
      </c>
      <c r="F489" s="47">
        <v>1</v>
      </c>
    </row>
    <row r="490" spans="1:6" x14ac:dyDescent="0.35">
      <c r="A490" s="43">
        <v>43890</v>
      </c>
      <c r="B490" t="s">
        <v>166</v>
      </c>
      <c r="C490" s="1">
        <v>70</v>
      </c>
      <c r="D490" s="1">
        <v>5</v>
      </c>
      <c r="E490" s="1">
        <v>0</v>
      </c>
      <c r="F490" s="47">
        <v>6</v>
      </c>
    </row>
    <row r="491" spans="1:6" x14ac:dyDescent="0.35">
      <c r="A491" s="43">
        <v>43890</v>
      </c>
      <c r="B491" t="s">
        <v>135</v>
      </c>
      <c r="C491" s="1">
        <v>105</v>
      </c>
      <c r="D491" s="1">
        <v>0</v>
      </c>
      <c r="E491" s="1">
        <v>27</v>
      </c>
      <c r="F491" s="47">
        <v>1</v>
      </c>
    </row>
    <row r="492" spans="1:6" x14ac:dyDescent="0.35">
      <c r="A492" s="43">
        <v>43890</v>
      </c>
      <c r="B492" t="s">
        <v>308</v>
      </c>
      <c r="C492" s="1">
        <v>320</v>
      </c>
      <c r="D492" s="1">
        <v>10</v>
      </c>
      <c r="E492" s="1">
        <v>50</v>
      </c>
      <c r="F492" s="47">
        <v>6</v>
      </c>
    </row>
    <row r="493" spans="1:6" x14ac:dyDescent="0.35">
      <c r="A493" s="43">
        <v>43890</v>
      </c>
      <c r="B493" t="s">
        <v>114</v>
      </c>
      <c r="C493" s="1">
        <v>7.5</v>
      </c>
      <c r="D493" s="1">
        <v>0</v>
      </c>
      <c r="E493" s="1">
        <v>0</v>
      </c>
      <c r="F493" s="47">
        <v>0</v>
      </c>
    </row>
    <row r="494" spans="1:6" x14ac:dyDescent="0.35">
      <c r="A494" s="43">
        <v>43890</v>
      </c>
      <c r="B494" t="s">
        <v>115</v>
      </c>
      <c r="C494" s="1">
        <v>160</v>
      </c>
      <c r="D494" s="1">
        <v>12</v>
      </c>
      <c r="E494" s="1">
        <v>4</v>
      </c>
      <c r="F494" s="47">
        <v>4</v>
      </c>
    </row>
    <row r="495" spans="1:6" x14ac:dyDescent="0.35">
      <c r="A495" s="43">
        <v>43890</v>
      </c>
      <c r="B495" t="s">
        <v>109</v>
      </c>
      <c r="C495" s="1">
        <v>42.5</v>
      </c>
      <c r="D495" s="1">
        <v>0</v>
      </c>
      <c r="E495" s="1">
        <v>10.5</v>
      </c>
      <c r="F495" s="47">
        <v>0</v>
      </c>
    </row>
    <row r="496" spans="1:6" x14ac:dyDescent="0.35">
      <c r="A496" s="43">
        <v>43890</v>
      </c>
      <c r="B496" t="s">
        <v>309</v>
      </c>
      <c r="C496" s="1">
        <v>85</v>
      </c>
      <c r="D496" s="1">
        <v>0</v>
      </c>
      <c r="E496" s="1">
        <v>22.5</v>
      </c>
      <c r="F496" s="47">
        <v>1.5</v>
      </c>
    </row>
    <row r="497" spans="1:6" x14ac:dyDescent="0.35">
      <c r="A497" s="43">
        <v>43890</v>
      </c>
      <c r="B497" t="s">
        <v>111</v>
      </c>
      <c r="C497" s="1">
        <v>140</v>
      </c>
      <c r="D497" s="1">
        <v>10</v>
      </c>
      <c r="E497" s="1">
        <v>0</v>
      </c>
      <c r="F497" s="47">
        <v>12</v>
      </c>
    </row>
    <row r="498" spans="1:6" x14ac:dyDescent="0.35">
      <c r="A498" s="43">
        <v>43890</v>
      </c>
      <c r="B498" t="s">
        <v>167</v>
      </c>
      <c r="C498" s="1">
        <v>50</v>
      </c>
      <c r="D498" s="1">
        <v>5.5</v>
      </c>
      <c r="E498" s="1">
        <v>0</v>
      </c>
      <c r="F498" s="47">
        <v>0</v>
      </c>
    </row>
    <row r="499" spans="1:6" x14ac:dyDescent="0.35">
      <c r="A499" s="43">
        <v>43890</v>
      </c>
      <c r="B499" t="s">
        <v>304</v>
      </c>
      <c r="C499" s="1">
        <v>495</v>
      </c>
      <c r="D499" s="1">
        <v>29.5</v>
      </c>
      <c r="E499" s="1">
        <v>121</v>
      </c>
      <c r="F499" s="47">
        <v>15</v>
      </c>
    </row>
    <row r="500" spans="1:6" x14ac:dyDescent="0.35">
      <c r="A500" s="43">
        <v>43890</v>
      </c>
      <c r="B500" t="s">
        <v>139</v>
      </c>
      <c r="C500" s="1">
        <v>320</v>
      </c>
      <c r="D500" s="1">
        <v>0</v>
      </c>
      <c r="E500" s="1">
        <v>72</v>
      </c>
      <c r="F500" s="47">
        <v>6</v>
      </c>
    </row>
    <row r="501" spans="1:6" x14ac:dyDescent="0.35">
      <c r="A501" s="43">
        <v>43890</v>
      </c>
      <c r="B501" t="s">
        <v>310</v>
      </c>
      <c r="C501" s="1">
        <v>160</v>
      </c>
      <c r="D501" s="1">
        <v>5</v>
      </c>
      <c r="E501" s="1">
        <v>25</v>
      </c>
      <c r="F501" s="47">
        <v>3</v>
      </c>
    </row>
    <row r="502" spans="1:6" x14ac:dyDescent="0.35">
      <c r="A502" s="43">
        <v>43890</v>
      </c>
      <c r="B502" t="s">
        <v>113</v>
      </c>
      <c r="C502" s="1">
        <v>150</v>
      </c>
      <c r="D502" s="1">
        <v>8</v>
      </c>
      <c r="E502" s="1">
        <v>12</v>
      </c>
      <c r="F502" s="47">
        <v>8</v>
      </c>
    </row>
    <row r="503" spans="1:6" x14ac:dyDescent="0.35">
      <c r="A503" s="41"/>
      <c r="B503" s="30">
        <f>SUBTOTAL(3,tblConsumption[Item])</f>
        <v>501</v>
      </c>
      <c r="C503" s="1">
        <f>SUBTOTAL(9,tblConsumption[Calories])</f>
        <v>77603.5</v>
      </c>
      <c r="D503" s="1">
        <f>SUBTOTAL(9,tblConsumption[Fat])</f>
        <v>3476.45</v>
      </c>
      <c r="E503" s="1">
        <f>SUBTOTAL(9,tblConsumption[Carbs])</f>
        <v>8445.34</v>
      </c>
      <c r="F503" s="1">
        <f>SUBTOTAL(9,tblConsumption[Protein])</f>
        <v>2890.42</v>
      </c>
    </row>
    <row r="504" spans="1:6" x14ac:dyDescent="0.35">
      <c r="A504" s="43"/>
    </row>
    <row r="505" spans="1:6" x14ac:dyDescent="0.35">
      <c r="A505" s="43"/>
    </row>
    <row r="506" spans="1:6" x14ac:dyDescent="0.35">
      <c r="A506" s="43"/>
    </row>
    <row r="507" spans="1:6" x14ac:dyDescent="0.35">
      <c r="A507" s="43"/>
    </row>
    <row r="508" spans="1:6" x14ac:dyDescent="0.35">
      <c r="A508" s="43"/>
    </row>
    <row r="509" spans="1:6" x14ac:dyDescent="0.35">
      <c r="A509" s="43"/>
    </row>
    <row r="510" spans="1:6" x14ac:dyDescent="0.35">
      <c r="A510" s="43"/>
    </row>
    <row r="511" spans="1:6" x14ac:dyDescent="0.35">
      <c r="A511" s="43"/>
    </row>
    <row r="512" spans="1:6" x14ac:dyDescent="0.35">
      <c r="A512" s="43"/>
    </row>
    <row r="513" spans="1:1" x14ac:dyDescent="0.35">
      <c r="A513" s="43"/>
    </row>
    <row r="514" spans="1:1" x14ac:dyDescent="0.35">
      <c r="A514" s="43"/>
    </row>
    <row r="515" spans="1:1" x14ac:dyDescent="0.35">
      <c r="A515" s="43"/>
    </row>
    <row r="516" spans="1:1" x14ac:dyDescent="0.35">
      <c r="A516" s="43"/>
    </row>
    <row r="517" spans="1:1" x14ac:dyDescent="0.35">
      <c r="A517" s="43"/>
    </row>
    <row r="518" spans="1:1" x14ac:dyDescent="0.35">
      <c r="A518" s="43"/>
    </row>
    <row r="519" spans="1:1" x14ac:dyDescent="0.35">
      <c r="A519" s="43"/>
    </row>
    <row r="520" spans="1:1" x14ac:dyDescent="0.35">
      <c r="A520" s="43"/>
    </row>
    <row r="521" spans="1:1" x14ac:dyDescent="0.35">
      <c r="A521" s="43"/>
    </row>
    <row r="522" spans="1:1" x14ac:dyDescent="0.35">
      <c r="A522" s="43"/>
    </row>
    <row r="523" spans="1:1" x14ac:dyDescent="0.35">
      <c r="A523" s="43"/>
    </row>
    <row r="524" spans="1:1" x14ac:dyDescent="0.35">
      <c r="A524" s="43"/>
    </row>
    <row r="525" spans="1:1" x14ac:dyDescent="0.35">
      <c r="A525" s="43"/>
    </row>
    <row r="526" spans="1:1" x14ac:dyDescent="0.35">
      <c r="A526" s="43"/>
    </row>
    <row r="527" spans="1:1" x14ac:dyDescent="0.35">
      <c r="A527" s="43"/>
    </row>
    <row r="528" spans="1:1" x14ac:dyDescent="0.35">
      <c r="A528" s="43"/>
    </row>
    <row r="529" spans="1:1" x14ac:dyDescent="0.35">
      <c r="A529" s="43"/>
    </row>
    <row r="530" spans="1:1" x14ac:dyDescent="0.35">
      <c r="A530" s="43"/>
    </row>
    <row r="531" spans="1:1" x14ac:dyDescent="0.35">
      <c r="A531" s="43"/>
    </row>
    <row r="532" spans="1:1" x14ac:dyDescent="0.35">
      <c r="A532" s="43"/>
    </row>
    <row r="533" spans="1:1" x14ac:dyDescent="0.35">
      <c r="A533" s="43"/>
    </row>
    <row r="534" spans="1:1" x14ac:dyDescent="0.35">
      <c r="A534" s="43"/>
    </row>
    <row r="535" spans="1:1" x14ac:dyDescent="0.35">
      <c r="A535" s="43"/>
    </row>
    <row r="536" spans="1:1" x14ac:dyDescent="0.35">
      <c r="A536" s="43"/>
    </row>
    <row r="537" spans="1:1" x14ac:dyDescent="0.35">
      <c r="A537" s="43"/>
    </row>
    <row r="538" spans="1:1" x14ac:dyDescent="0.35">
      <c r="A538" s="43"/>
    </row>
    <row r="539" spans="1:1" x14ac:dyDescent="0.35">
      <c r="A539" s="43"/>
    </row>
    <row r="540" spans="1:1" x14ac:dyDescent="0.35">
      <c r="A540" s="43"/>
    </row>
    <row r="541" spans="1:1" x14ac:dyDescent="0.35">
      <c r="A541" s="43"/>
    </row>
    <row r="542" spans="1:1" x14ac:dyDescent="0.35">
      <c r="A542" s="43"/>
    </row>
    <row r="543" spans="1:1" x14ac:dyDescent="0.35">
      <c r="A543" s="43"/>
    </row>
    <row r="544" spans="1:1" x14ac:dyDescent="0.35">
      <c r="A544" s="43"/>
    </row>
    <row r="545" spans="1:1" x14ac:dyDescent="0.35">
      <c r="A545" s="43"/>
    </row>
    <row r="546" spans="1:1" x14ac:dyDescent="0.35">
      <c r="A546" s="43"/>
    </row>
    <row r="547" spans="1:1" x14ac:dyDescent="0.35">
      <c r="A547" s="43"/>
    </row>
    <row r="548" spans="1:1" x14ac:dyDescent="0.35">
      <c r="A548" s="43"/>
    </row>
    <row r="549" spans="1:1" x14ac:dyDescent="0.35">
      <c r="A549" s="43"/>
    </row>
    <row r="550" spans="1:1" x14ac:dyDescent="0.35">
      <c r="A550" s="43"/>
    </row>
    <row r="551" spans="1:1" x14ac:dyDescent="0.35">
      <c r="A551" s="43"/>
    </row>
    <row r="552" spans="1:1" x14ac:dyDescent="0.35">
      <c r="A552" s="43"/>
    </row>
    <row r="553" spans="1:1" x14ac:dyDescent="0.35">
      <c r="A553" s="43"/>
    </row>
    <row r="554" spans="1:1" x14ac:dyDescent="0.35">
      <c r="A554" s="43"/>
    </row>
    <row r="555" spans="1:1" x14ac:dyDescent="0.35">
      <c r="A555" s="43"/>
    </row>
    <row r="556" spans="1:1" x14ac:dyDescent="0.35">
      <c r="A556" s="43"/>
    </row>
    <row r="557" spans="1:1" x14ac:dyDescent="0.35">
      <c r="A557" s="43"/>
    </row>
    <row r="558" spans="1:1" x14ac:dyDescent="0.35">
      <c r="A558" s="43"/>
    </row>
    <row r="559" spans="1:1" x14ac:dyDescent="0.35">
      <c r="A559" s="43"/>
    </row>
    <row r="560" spans="1:1" x14ac:dyDescent="0.35">
      <c r="A560" s="43"/>
    </row>
    <row r="561" spans="1:1" x14ac:dyDescent="0.35">
      <c r="A561" s="43"/>
    </row>
    <row r="562" spans="1:1" x14ac:dyDescent="0.35">
      <c r="A562" s="43"/>
    </row>
    <row r="563" spans="1:1" x14ac:dyDescent="0.35">
      <c r="A563" s="43"/>
    </row>
    <row r="564" spans="1:1" x14ac:dyDescent="0.35">
      <c r="A564" s="43"/>
    </row>
    <row r="565" spans="1:1" x14ac:dyDescent="0.35">
      <c r="A565" s="43"/>
    </row>
    <row r="566" spans="1:1" x14ac:dyDescent="0.35">
      <c r="A566" s="43"/>
    </row>
    <row r="567" spans="1:1" x14ac:dyDescent="0.35">
      <c r="A567" s="43"/>
    </row>
    <row r="568" spans="1:1" x14ac:dyDescent="0.35">
      <c r="A568" s="43"/>
    </row>
    <row r="569" spans="1:1" x14ac:dyDescent="0.35">
      <c r="A569" s="43"/>
    </row>
    <row r="570" spans="1:1" x14ac:dyDescent="0.35">
      <c r="A570" s="43"/>
    </row>
    <row r="571" spans="1:1" x14ac:dyDescent="0.35">
      <c r="A571" s="43"/>
    </row>
    <row r="572" spans="1:1" x14ac:dyDescent="0.35">
      <c r="A572" s="43"/>
    </row>
    <row r="573" spans="1:1" x14ac:dyDescent="0.35">
      <c r="A573" s="43"/>
    </row>
    <row r="574" spans="1:1" x14ac:dyDescent="0.35">
      <c r="A574" s="43"/>
    </row>
    <row r="575" spans="1:1" x14ac:dyDescent="0.35">
      <c r="A575" s="43"/>
    </row>
    <row r="576" spans="1:1" x14ac:dyDescent="0.35">
      <c r="A576" s="43"/>
    </row>
    <row r="577" spans="1:1" x14ac:dyDescent="0.35">
      <c r="A577" s="43"/>
    </row>
    <row r="578" spans="1:1" x14ac:dyDescent="0.35">
      <c r="A578" s="43"/>
    </row>
    <row r="579" spans="1:1" x14ac:dyDescent="0.35">
      <c r="A579" s="43"/>
    </row>
    <row r="580" spans="1:1" x14ac:dyDescent="0.35">
      <c r="A580" s="43"/>
    </row>
    <row r="581" spans="1:1" x14ac:dyDescent="0.35">
      <c r="A581" s="43"/>
    </row>
    <row r="582" spans="1:1" x14ac:dyDescent="0.35">
      <c r="A582" s="43"/>
    </row>
    <row r="583" spans="1:1" x14ac:dyDescent="0.35">
      <c r="A583" s="43"/>
    </row>
    <row r="584" spans="1:1" x14ac:dyDescent="0.35">
      <c r="A584" s="43"/>
    </row>
    <row r="585" spans="1:1" x14ac:dyDescent="0.35">
      <c r="A585" s="43"/>
    </row>
    <row r="586" spans="1:1" x14ac:dyDescent="0.35">
      <c r="A586" s="43"/>
    </row>
    <row r="587" spans="1:1" x14ac:dyDescent="0.35">
      <c r="A587" s="43"/>
    </row>
    <row r="588" spans="1:1" x14ac:dyDescent="0.35">
      <c r="A588" s="43"/>
    </row>
    <row r="589" spans="1:1" x14ac:dyDescent="0.35">
      <c r="A589" s="43"/>
    </row>
    <row r="590" spans="1:1" x14ac:dyDescent="0.35">
      <c r="A590" s="43"/>
    </row>
    <row r="591" spans="1:1" x14ac:dyDescent="0.35">
      <c r="A591" s="43"/>
    </row>
    <row r="592" spans="1:1" x14ac:dyDescent="0.35">
      <c r="A592" s="43"/>
    </row>
    <row r="593" spans="1:1" x14ac:dyDescent="0.35">
      <c r="A593" s="43"/>
    </row>
    <row r="594" spans="1:1" x14ac:dyDescent="0.35">
      <c r="A594" s="43"/>
    </row>
    <row r="595" spans="1:1" x14ac:dyDescent="0.35">
      <c r="A595" s="43"/>
    </row>
    <row r="596" spans="1:1" x14ac:dyDescent="0.35">
      <c r="A596" s="43"/>
    </row>
    <row r="597" spans="1:1" x14ac:dyDescent="0.35">
      <c r="A597" s="43"/>
    </row>
    <row r="598" spans="1:1" x14ac:dyDescent="0.35">
      <c r="A598" s="43"/>
    </row>
    <row r="599" spans="1:1" x14ac:dyDescent="0.35">
      <c r="A599" s="43"/>
    </row>
    <row r="600" spans="1:1" x14ac:dyDescent="0.35">
      <c r="A600" s="43"/>
    </row>
    <row r="601" spans="1:1" x14ac:dyDescent="0.35">
      <c r="A601" s="43"/>
    </row>
    <row r="602" spans="1:1" x14ac:dyDescent="0.35">
      <c r="A602" s="43"/>
    </row>
    <row r="603" spans="1:1" x14ac:dyDescent="0.35">
      <c r="A603" s="43"/>
    </row>
    <row r="604" spans="1:1" x14ac:dyDescent="0.35">
      <c r="A604" s="43"/>
    </row>
    <row r="605" spans="1:1" x14ac:dyDescent="0.35">
      <c r="A605" s="43"/>
    </row>
    <row r="606" spans="1:1" x14ac:dyDescent="0.35">
      <c r="A606" s="43"/>
    </row>
    <row r="607" spans="1:1" x14ac:dyDescent="0.35">
      <c r="A607" s="43"/>
    </row>
    <row r="608" spans="1:1" x14ac:dyDescent="0.35">
      <c r="A608" s="43"/>
    </row>
    <row r="609" spans="1:1" x14ac:dyDescent="0.35">
      <c r="A609" s="43"/>
    </row>
    <row r="610" spans="1:1" x14ac:dyDescent="0.35">
      <c r="A610" s="43"/>
    </row>
    <row r="611" spans="1:1" x14ac:dyDescent="0.35">
      <c r="A611" s="43"/>
    </row>
    <row r="612" spans="1:1" x14ac:dyDescent="0.35">
      <c r="A612" s="43"/>
    </row>
    <row r="613" spans="1:1" x14ac:dyDescent="0.35">
      <c r="A613" s="43"/>
    </row>
    <row r="614" spans="1:1" x14ac:dyDescent="0.35">
      <c r="A614" s="43"/>
    </row>
    <row r="615" spans="1:1" x14ac:dyDescent="0.35">
      <c r="A615" s="43"/>
    </row>
    <row r="616" spans="1:1" x14ac:dyDescent="0.35">
      <c r="A616" s="43"/>
    </row>
    <row r="617" spans="1:1" x14ac:dyDescent="0.35">
      <c r="A617" s="43"/>
    </row>
    <row r="618" spans="1:1" x14ac:dyDescent="0.35">
      <c r="A618" s="43"/>
    </row>
    <row r="619" spans="1:1" x14ac:dyDescent="0.35">
      <c r="A619" s="43"/>
    </row>
    <row r="620" spans="1:1" x14ac:dyDescent="0.35">
      <c r="A620" s="43"/>
    </row>
    <row r="621" spans="1:1" x14ac:dyDescent="0.35">
      <c r="A621" s="43"/>
    </row>
    <row r="622" spans="1:1" x14ac:dyDescent="0.35">
      <c r="A622" s="43"/>
    </row>
    <row r="623" spans="1:1" x14ac:dyDescent="0.35">
      <c r="A623" s="43"/>
    </row>
    <row r="624" spans="1:1" x14ac:dyDescent="0.35">
      <c r="A624" s="43"/>
    </row>
    <row r="625" spans="1:1" x14ac:dyDescent="0.35">
      <c r="A625" s="43"/>
    </row>
    <row r="626" spans="1:1" x14ac:dyDescent="0.35">
      <c r="A626" s="43"/>
    </row>
    <row r="627" spans="1:1" x14ac:dyDescent="0.35">
      <c r="A627" s="43"/>
    </row>
    <row r="628" spans="1:1" x14ac:dyDescent="0.35">
      <c r="A628" s="43"/>
    </row>
    <row r="629" spans="1:1" x14ac:dyDescent="0.35">
      <c r="A629" s="43"/>
    </row>
    <row r="630" spans="1:1" x14ac:dyDescent="0.35">
      <c r="A630" s="43"/>
    </row>
    <row r="631" spans="1:1" x14ac:dyDescent="0.35">
      <c r="A631" s="43"/>
    </row>
    <row r="632" spans="1:1" x14ac:dyDescent="0.35">
      <c r="A632" s="43"/>
    </row>
    <row r="633" spans="1:1" x14ac:dyDescent="0.35">
      <c r="A633" s="43"/>
    </row>
    <row r="634" spans="1:1" x14ac:dyDescent="0.35">
      <c r="A634" s="43"/>
    </row>
    <row r="635" spans="1:1" x14ac:dyDescent="0.35">
      <c r="A635" s="43"/>
    </row>
    <row r="636" spans="1:1" x14ac:dyDescent="0.35">
      <c r="A636" s="43"/>
    </row>
    <row r="637" spans="1:1" x14ac:dyDescent="0.35">
      <c r="A637" s="43"/>
    </row>
    <row r="638" spans="1:1" x14ac:dyDescent="0.35">
      <c r="A638" s="43"/>
    </row>
    <row r="639" spans="1:1" x14ac:dyDescent="0.35">
      <c r="A639" s="43"/>
    </row>
    <row r="640" spans="1:1" x14ac:dyDescent="0.35">
      <c r="A640" s="43"/>
    </row>
    <row r="641" spans="1:1" x14ac:dyDescent="0.35">
      <c r="A641" s="43"/>
    </row>
    <row r="642" spans="1:1" x14ac:dyDescent="0.35">
      <c r="A642" s="43"/>
    </row>
    <row r="643" spans="1:1" x14ac:dyDescent="0.35">
      <c r="A643" s="43"/>
    </row>
    <row r="644" spans="1:1" x14ac:dyDescent="0.35">
      <c r="A644" s="43"/>
    </row>
    <row r="645" spans="1:1" x14ac:dyDescent="0.35">
      <c r="A645" s="43"/>
    </row>
    <row r="646" spans="1:1" x14ac:dyDescent="0.35">
      <c r="A646" s="43"/>
    </row>
    <row r="647" spans="1:1" x14ac:dyDescent="0.35">
      <c r="A647" s="43"/>
    </row>
    <row r="648" spans="1:1" x14ac:dyDescent="0.35">
      <c r="A648" s="43"/>
    </row>
    <row r="649" spans="1:1" x14ac:dyDescent="0.35">
      <c r="A649" s="43"/>
    </row>
    <row r="650" spans="1:1" x14ac:dyDescent="0.35">
      <c r="A650" s="43"/>
    </row>
    <row r="651" spans="1:1" x14ac:dyDescent="0.35">
      <c r="A651" s="43"/>
    </row>
    <row r="652" spans="1:1" x14ac:dyDescent="0.35">
      <c r="A652" s="43"/>
    </row>
    <row r="653" spans="1:1" x14ac:dyDescent="0.35">
      <c r="A653" s="43"/>
    </row>
    <row r="654" spans="1:1" x14ac:dyDescent="0.35">
      <c r="A654" s="43"/>
    </row>
    <row r="655" spans="1:1" x14ac:dyDescent="0.35">
      <c r="A655" s="43"/>
    </row>
    <row r="656" spans="1:1" x14ac:dyDescent="0.35">
      <c r="A656" s="43"/>
    </row>
    <row r="657" spans="1:1" x14ac:dyDescent="0.35">
      <c r="A657" s="43"/>
    </row>
    <row r="658" spans="1:1" x14ac:dyDescent="0.35">
      <c r="A658" s="43"/>
    </row>
    <row r="659" spans="1:1" x14ac:dyDescent="0.35">
      <c r="A659" s="43"/>
    </row>
    <row r="660" spans="1:1" x14ac:dyDescent="0.35">
      <c r="A660" s="43"/>
    </row>
    <row r="661" spans="1:1" x14ac:dyDescent="0.35">
      <c r="A661" s="43"/>
    </row>
    <row r="662" spans="1:1" x14ac:dyDescent="0.35">
      <c r="A662" s="43"/>
    </row>
    <row r="663" spans="1:1" x14ac:dyDescent="0.35">
      <c r="A663" s="43"/>
    </row>
    <row r="664" spans="1:1" x14ac:dyDescent="0.35">
      <c r="A664" s="43"/>
    </row>
    <row r="665" spans="1:1" x14ac:dyDescent="0.35">
      <c r="A665" s="43"/>
    </row>
    <row r="666" spans="1:1" x14ac:dyDescent="0.35">
      <c r="A666" s="43"/>
    </row>
    <row r="667" spans="1:1" x14ac:dyDescent="0.35">
      <c r="A667" s="43"/>
    </row>
    <row r="668" spans="1:1" x14ac:dyDescent="0.35">
      <c r="A668" s="43"/>
    </row>
    <row r="669" spans="1:1" x14ac:dyDescent="0.35">
      <c r="A669" s="43"/>
    </row>
    <row r="670" spans="1:1" x14ac:dyDescent="0.35">
      <c r="A670" s="43"/>
    </row>
    <row r="671" spans="1:1" x14ac:dyDescent="0.35">
      <c r="A671" s="43"/>
    </row>
    <row r="672" spans="1:1" x14ac:dyDescent="0.35">
      <c r="A672" s="43"/>
    </row>
    <row r="673" spans="1:1" x14ac:dyDescent="0.35">
      <c r="A673" s="43"/>
    </row>
    <row r="674" spans="1:1" x14ac:dyDescent="0.35">
      <c r="A674" s="43"/>
    </row>
    <row r="675" spans="1:1" x14ac:dyDescent="0.35">
      <c r="A675" s="43"/>
    </row>
    <row r="676" spans="1:1" x14ac:dyDescent="0.35">
      <c r="A676" s="43"/>
    </row>
    <row r="677" spans="1:1" x14ac:dyDescent="0.35">
      <c r="A677" s="43"/>
    </row>
    <row r="678" spans="1:1" x14ac:dyDescent="0.35">
      <c r="A678" s="43"/>
    </row>
    <row r="679" spans="1:1" x14ac:dyDescent="0.35">
      <c r="A679" s="43"/>
    </row>
    <row r="680" spans="1:1" x14ac:dyDescent="0.35">
      <c r="A680" s="43"/>
    </row>
    <row r="681" spans="1:1" x14ac:dyDescent="0.35">
      <c r="A681" s="43"/>
    </row>
    <row r="682" spans="1:1" x14ac:dyDescent="0.35">
      <c r="A682" s="43"/>
    </row>
    <row r="683" spans="1:1" x14ac:dyDescent="0.35">
      <c r="A683" s="43"/>
    </row>
    <row r="684" spans="1:1" x14ac:dyDescent="0.35">
      <c r="A684" s="43"/>
    </row>
    <row r="685" spans="1:1" x14ac:dyDescent="0.35">
      <c r="A685" s="43"/>
    </row>
    <row r="686" spans="1:1" x14ac:dyDescent="0.35">
      <c r="A686" s="43"/>
    </row>
    <row r="687" spans="1:1" x14ac:dyDescent="0.35">
      <c r="A687" s="43"/>
    </row>
    <row r="688" spans="1:1" x14ac:dyDescent="0.35">
      <c r="A688" s="43"/>
    </row>
    <row r="689" spans="1:1" x14ac:dyDescent="0.35">
      <c r="A689" s="43"/>
    </row>
    <row r="690" spans="1:1" x14ac:dyDescent="0.35">
      <c r="A690" s="43"/>
    </row>
    <row r="691" spans="1:1" x14ac:dyDescent="0.35">
      <c r="A691" s="43"/>
    </row>
    <row r="692" spans="1:1" x14ac:dyDescent="0.35">
      <c r="A692" s="43"/>
    </row>
    <row r="693" spans="1:1" x14ac:dyDescent="0.35">
      <c r="A693" s="43"/>
    </row>
    <row r="694" spans="1:1" x14ac:dyDescent="0.35">
      <c r="A694" s="43"/>
    </row>
    <row r="695" spans="1:1" x14ac:dyDescent="0.35">
      <c r="A695" s="43"/>
    </row>
    <row r="696" spans="1:1" x14ac:dyDescent="0.35">
      <c r="A696" s="43"/>
    </row>
    <row r="697" spans="1:1" x14ac:dyDescent="0.35">
      <c r="A697" s="43"/>
    </row>
    <row r="698" spans="1:1" x14ac:dyDescent="0.35">
      <c r="A698" s="43"/>
    </row>
    <row r="699" spans="1:1" x14ac:dyDescent="0.35">
      <c r="A699" s="43"/>
    </row>
    <row r="700" spans="1:1" x14ac:dyDescent="0.35">
      <c r="A700" s="43"/>
    </row>
    <row r="701" spans="1:1" x14ac:dyDescent="0.35">
      <c r="A701" s="43"/>
    </row>
    <row r="702" spans="1:1" x14ac:dyDescent="0.35">
      <c r="A702" s="43"/>
    </row>
    <row r="703" spans="1:1" x14ac:dyDescent="0.35">
      <c r="A703" s="43"/>
    </row>
    <row r="704" spans="1:1" x14ac:dyDescent="0.35">
      <c r="A704" s="43"/>
    </row>
    <row r="705" spans="1:1" x14ac:dyDescent="0.35">
      <c r="A705" s="43"/>
    </row>
    <row r="706" spans="1:1" x14ac:dyDescent="0.35">
      <c r="A706" s="43"/>
    </row>
    <row r="707" spans="1:1" x14ac:dyDescent="0.35">
      <c r="A707" s="43"/>
    </row>
    <row r="708" spans="1:1" x14ac:dyDescent="0.35">
      <c r="A708" s="43"/>
    </row>
    <row r="709" spans="1:1" x14ac:dyDescent="0.35">
      <c r="A709" s="43"/>
    </row>
    <row r="710" spans="1:1" x14ac:dyDescent="0.35">
      <c r="A710" s="43"/>
    </row>
    <row r="711" spans="1:1" x14ac:dyDescent="0.35">
      <c r="A711" s="43"/>
    </row>
    <row r="712" spans="1:1" x14ac:dyDescent="0.35">
      <c r="A712" s="43"/>
    </row>
    <row r="713" spans="1:1" x14ac:dyDescent="0.35">
      <c r="A713" s="43"/>
    </row>
    <row r="714" spans="1:1" x14ac:dyDescent="0.35">
      <c r="A714" s="43"/>
    </row>
    <row r="715" spans="1:1" x14ac:dyDescent="0.35">
      <c r="A715" s="43"/>
    </row>
    <row r="716" spans="1:1" x14ac:dyDescent="0.35">
      <c r="A716" s="43"/>
    </row>
    <row r="717" spans="1:1" x14ac:dyDescent="0.35">
      <c r="A717" s="43"/>
    </row>
    <row r="718" spans="1:1" x14ac:dyDescent="0.35">
      <c r="A718" s="43"/>
    </row>
    <row r="719" spans="1:1" x14ac:dyDescent="0.35">
      <c r="A719" s="43"/>
    </row>
    <row r="720" spans="1:1" x14ac:dyDescent="0.35">
      <c r="A720" s="43"/>
    </row>
    <row r="721" spans="1:1" x14ac:dyDescent="0.35">
      <c r="A721" s="43"/>
    </row>
    <row r="722" spans="1:1" x14ac:dyDescent="0.35">
      <c r="A722" s="43"/>
    </row>
    <row r="723" spans="1:1" x14ac:dyDescent="0.35">
      <c r="A723" s="43"/>
    </row>
    <row r="724" spans="1:1" x14ac:dyDescent="0.35">
      <c r="A724" s="43"/>
    </row>
    <row r="725" spans="1:1" x14ac:dyDescent="0.35">
      <c r="A725" s="43"/>
    </row>
    <row r="726" spans="1:1" x14ac:dyDescent="0.35">
      <c r="A726" s="43"/>
    </row>
    <row r="727" spans="1:1" x14ac:dyDescent="0.35">
      <c r="A727" s="43"/>
    </row>
    <row r="728" spans="1:1" x14ac:dyDescent="0.35">
      <c r="A728" s="43"/>
    </row>
    <row r="729" spans="1:1" x14ac:dyDescent="0.35">
      <c r="A729" s="43"/>
    </row>
    <row r="730" spans="1:1" x14ac:dyDescent="0.35">
      <c r="A730" s="43"/>
    </row>
    <row r="731" spans="1:1" x14ac:dyDescent="0.35">
      <c r="A731" s="43"/>
    </row>
    <row r="732" spans="1:1" x14ac:dyDescent="0.35">
      <c r="A732" s="43"/>
    </row>
    <row r="733" spans="1:1" x14ac:dyDescent="0.35">
      <c r="A733" s="43"/>
    </row>
    <row r="734" spans="1:1" x14ac:dyDescent="0.35">
      <c r="A734" s="43"/>
    </row>
    <row r="735" spans="1:1" x14ac:dyDescent="0.35">
      <c r="A735" s="43"/>
    </row>
    <row r="736" spans="1:1" x14ac:dyDescent="0.35">
      <c r="A736" s="43"/>
    </row>
    <row r="737" spans="1:1" x14ac:dyDescent="0.35">
      <c r="A737" s="43"/>
    </row>
    <row r="738" spans="1:1" x14ac:dyDescent="0.35">
      <c r="A738" s="43"/>
    </row>
    <row r="739" spans="1:1" x14ac:dyDescent="0.35">
      <c r="A739" s="43"/>
    </row>
    <row r="740" spans="1:1" x14ac:dyDescent="0.35">
      <c r="A740" s="43"/>
    </row>
    <row r="741" spans="1:1" x14ac:dyDescent="0.35">
      <c r="A741" s="43"/>
    </row>
    <row r="742" spans="1:1" x14ac:dyDescent="0.35">
      <c r="A742" s="43"/>
    </row>
    <row r="743" spans="1:1" x14ac:dyDescent="0.35">
      <c r="A743" s="43"/>
    </row>
    <row r="744" spans="1:1" x14ac:dyDescent="0.35">
      <c r="A744" s="43"/>
    </row>
    <row r="745" spans="1:1" x14ac:dyDescent="0.35">
      <c r="A745" s="43"/>
    </row>
    <row r="746" spans="1:1" x14ac:dyDescent="0.35">
      <c r="A746" s="43"/>
    </row>
    <row r="747" spans="1:1" x14ac:dyDescent="0.35">
      <c r="A747" s="43"/>
    </row>
    <row r="748" spans="1:1" x14ac:dyDescent="0.35">
      <c r="A748" s="43"/>
    </row>
    <row r="749" spans="1:1" x14ac:dyDescent="0.35">
      <c r="A749" s="43"/>
    </row>
    <row r="750" spans="1:1" x14ac:dyDescent="0.35">
      <c r="A750" s="43"/>
    </row>
    <row r="751" spans="1:1" x14ac:dyDescent="0.35">
      <c r="A751" s="43"/>
    </row>
    <row r="752" spans="1:1" x14ac:dyDescent="0.35">
      <c r="A752" s="43"/>
    </row>
    <row r="753" spans="1:1" x14ac:dyDescent="0.35">
      <c r="A753" s="43"/>
    </row>
    <row r="754" spans="1:1" x14ac:dyDescent="0.35">
      <c r="A754" s="43"/>
    </row>
    <row r="755" spans="1:1" x14ac:dyDescent="0.35">
      <c r="A755" s="43"/>
    </row>
    <row r="756" spans="1:1" x14ac:dyDescent="0.35">
      <c r="A756" s="43"/>
    </row>
    <row r="757" spans="1:1" x14ac:dyDescent="0.35">
      <c r="A757" s="43"/>
    </row>
    <row r="758" spans="1:1" x14ac:dyDescent="0.35">
      <c r="A758" s="43"/>
    </row>
    <row r="759" spans="1:1" x14ac:dyDescent="0.35">
      <c r="A759" s="43"/>
    </row>
    <row r="760" spans="1:1" x14ac:dyDescent="0.35">
      <c r="A760" s="43"/>
    </row>
    <row r="761" spans="1:1" x14ac:dyDescent="0.35">
      <c r="A761" s="43"/>
    </row>
    <row r="762" spans="1:1" x14ac:dyDescent="0.35">
      <c r="A762" s="43"/>
    </row>
    <row r="763" spans="1:1" x14ac:dyDescent="0.35">
      <c r="A763" s="43"/>
    </row>
    <row r="764" spans="1:1" x14ac:dyDescent="0.35">
      <c r="A764" s="43"/>
    </row>
    <row r="765" spans="1:1" x14ac:dyDescent="0.35">
      <c r="A765" s="43"/>
    </row>
    <row r="766" spans="1:1" x14ac:dyDescent="0.35">
      <c r="A766" s="43"/>
    </row>
    <row r="767" spans="1:1" x14ac:dyDescent="0.35">
      <c r="A767" s="43"/>
    </row>
    <row r="768" spans="1:1" x14ac:dyDescent="0.35">
      <c r="A768" s="43"/>
    </row>
    <row r="769" spans="1:1" x14ac:dyDescent="0.35">
      <c r="A769" s="43"/>
    </row>
    <row r="770" spans="1:1" x14ac:dyDescent="0.35">
      <c r="A770" s="43"/>
    </row>
    <row r="771" spans="1:1" x14ac:dyDescent="0.35">
      <c r="A771" s="43"/>
    </row>
    <row r="772" spans="1:1" x14ac:dyDescent="0.35">
      <c r="A772" s="43"/>
    </row>
    <row r="773" spans="1:1" x14ac:dyDescent="0.35">
      <c r="A773" s="43"/>
    </row>
    <row r="774" spans="1:1" x14ac:dyDescent="0.35">
      <c r="A774" s="43"/>
    </row>
    <row r="775" spans="1:1" x14ac:dyDescent="0.35">
      <c r="A775" s="43"/>
    </row>
    <row r="776" spans="1:1" x14ac:dyDescent="0.35">
      <c r="A776" s="43"/>
    </row>
    <row r="777" spans="1:1" x14ac:dyDescent="0.35">
      <c r="A777" s="43"/>
    </row>
    <row r="778" spans="1:1" x14ac:dyDescent="0.35">
      <c r="A778" s="43"/>
    </row>
    <row r="779" spans="1:1" x14ac:dyDescent="0.35">
      <c r="A779" s="43"/>
    </row>
    <row r="780" spans="1:1" x14ac:dyDescent="0.35">
      <c r="A780" s="43"/>
    </row>
    <row r="781" spans="1:1" x14ac:dyDescent="0.35">
      <c r="A781" s="43"/>
    </row>
    <row r="782" spans="1:1" x14ac:dyDescent="0.35">
      <c r="A782" s="43"/>
    </row>
    <row r="783" spans="1:1" x14ac:dyDescent="0.35">
      <c r="A783" s="43"/>
    </row>
    <row r="784" spans="1:1" x14ac:dyDescent="0.35">
      <c r="A784" s="43"/>
    </row>
    <row r="785" spans="1:1" x14ac:dyDescent="0.35">
      <c r="A785" s="43"/>
    </row>
    <row r="786" spans="1:1" x14ac:dyDescent="0.35">
      <c r="A786" s="43"/>
    </row>
    <row r="787" spans="1:1" x14ac:dyDescent="0.35">
      <c r="A787" s="43"/>
    </row>
    <row r="788" spans="1:1" x14ac:dyDescent="0.35">
      <c r="A788" s="43"/>
    </row>
    <row r="789" spans="1:1" x14ac:dyDescent="0.35">
      <c r="A789" s="43"/>
    </row>
    <row r="790" spans="1:1" x14ac:dyDescent="0.35">
      <c r="A790" s="43"/>
    </row>
    <row r="791" spans="1:1" x14ac:dyDescent="0.35">
      <c r="A791" s="43"/>
    </row>
    <row r="792" spans="1:1" x14ac:dyDescent="0.35">
      <c r="A792" s="43"/>
    </row>
    <row r="793" spans="1:1" x14ac:dyDescent="0.35">
      <c r="A793" s="43"/>
    </row>
    <row r="794" spans="1:1" x14ac:dyDescent="0.35">
      <c r="A794" s="43"/>
    </row>
    <row r="795" spans="1:1" x14ac:dyDescent="0.35">
      <c r="A795" s="43"/>
    </row>
    <row r="796" spans="1:1" x14ac:dyDescent="0.35">
      <c r="A796" s="43"/>
    </row>
    <row r="797" spans="1:1" x14ac:dyDescent="0.35">
      <c r="A797" s="43"/>
    </row>
    <row r="798" spans="1:1" x14ac:dyDescent="0.35">
      <c r="A798" s="43"/>
    </row>
    <row r="799" spans="1:1" x14ac:dyDescent="0.35">
      <c r="A799" s="43"/>
    </row>
    <row r="800" spans="1:1" x14ac:dyDescent="0.35">
      <c r="A800" s="43"/>
    </row>
    <row r="801" spans="1:1" x14ac:dyDescent="0.35">
      <c r="A801" s="43"/>
    </row>
    <row r="802" spans="1:1" x14ac:dyDescent="0.35">
      <c r="A802" s="43"/>
    </row>
    <row r="803" spans="1:1" x14ac:dyDescent="0.35">
      <c r="A803" s="43"/>
    </row>
    <row r="804" spans="1:1" x14ac:dyDescent="0.35">
      <c r="A804" s="43"/>
    </row>
    <row r="805" spans="1:1" x14ac:dyDescent="0.35">
      <c r="A805" s="43"/>
    </row>
    <row r="806" spans="1:1" x14ac:dyDescent="0.35">
      <c r="A806" s="43"/>
    </row>
    <row r="807" spans="1:1" x14ac:dyDescent="0.35">
      <c r="A807" s="43"/>
    </row>
    <row r="808" spans="1:1" x14ac:dyDescent="0.35">
      <c r="A808" s="43"/>
    </row>
    <row r="809" spans="1:1" x14ac:dyDescent="0.35">
      <c r="A809" s="43"/>
    </row>
    <row r="810" spans="1:1" x14ac:dyDescent="0.35">
      <c r="A810" s="43"/>
    </row>
    <row r="811" spans="1:1" x14ac:dyDescent="0.35">
      <c r="A811" s="43"/>
    </row>
    <row r="812" spans="1:1" x14ac:dyDescent="0.35">
      <c r="A812" s="43"/>
    </row>
    <row r="813" spans="1:1" x14ac:dyDescent="0.35">
      <c r="A813" s="43"/>
    </row>
    <row r="814" spans="1:1" x14ac:dyDescent="0.35">
      <c r="A814" s="43"/>
    </row>
    <row r="815" spans="1:1" x14ac:dyDescent="0.35">
      <c r="A815" s="43"/>
    </row>
    <row r="816" spans="1:1" x14ac:dyDescent="0.35">
      <c r="A816" s="43"/>
    </row>
    <row r="817" spans="1:1" x14ac:dyDescent="0.35">
      <c r="A817" s="43"/>
    </row>
    <row r="818" spans="1:1" x14ac:dyDescent="0.35">
      <c r="A818" s="43"/>
    </row>
    <row r="819" spans="1:1" x14ac:dyDescent="0.35">
      <c r="A819" s="43"/>
    </row>
    <row r="820" spans="1:1" x14ac:dyDescent="0.35">
      <c r="A820" s="43"/>
    </row>
    <row r="821" spans="1:1" x14ac:dyDescent="0.35">
      <c r="A821" s="43"/>
    </row>
    <row r="822" spans="1:1" x14ac:dyDescent="0.35">
      <c r="A822" s="43"/>
    </row>
    <row r="823" spans="1:1" x14ac:dyDescent="0.35">
      <c r="A823" s="43"/>
    </row>
    <row r="824" spans="1:1" x14ac:dyDescent="0.35">
      <c r="A824" s="43"/>
    </row>
    <row r="825" spans="1:1" x14ac:dyDescent="0.35">
      <c r="A825" s="43"/>
    </row>
    <row r="826" spans="1:1" x14ac:dyDescent="0.35">
      <c r="A826" s="43"/>
    </row>
    <row r="827" spans="1:1" x14ac:dyDescent="0.35">
      <c r="A827" s="43"/>
    </row>
    <row r="828" spans="1:1" x14ac:dyDescent="0.35">
      <c r="A828" s="43"/>
    </row>
    <row r="829" spans="1:1" x14ac:dyDescent="0.35">
      <c r="A829" s="43"/>
    </row>
    <row r="830" spans="1:1" x14ac:dyDescent="0.35">
      <c r="A830" s="43"/>
    </row>
    <row r="831" spans="1:1" x14ac:dyDescent="0.35">
      <c r="A831" s="43"/>
    </row>
    <row r="832" spans="1:1" x14ac:dyDescent="0.35">
      <c r="A832" s="43"/>
    </row>
    <row r="833" spans="1:1" x14ac:dyDescent="0.35">
      <c r="A833" s="43"/>
    </row>
    <row r="834" spans="1:1" x14ac:dyDescent="0.35">
      <c r="A834" s="43"/>
    </row>
    <row r="835" spans="1:1" x14ac:dyDescent="0.35">
      <c r="A835" s="43"/>
    </row>
    <row r="836" spans="1:1" x14ac:dyDescent="0.35">
      <c r="A836" s="43"/>
    </row>
    <row r="837" spans="1:1" x14ac:dyDescent="0.35">
      <c r="A837" s="43"/>
    </row>
    <row r="838" spans="1:1" x14ac:dyDescent="0.35">
      <c r="A838" s="43"/>
    </row>
    <row r="839" spans="1:1" x14ac:dyDescent="0.35">
      <c r="A839" s="43"/>
    </row>
    <row r="840" spans="1:1" x14ac:dyDescent="0.35">
      <c r="A840" s="43"/>
    </row>
    <row r="841" spans="1:1" x14ac:dyDescent="0.35">
      <c r="A841" s="43"/>
    </row>
    <row r="842" spans="1:1" x14ac:dyDescent="0.35">
      <c r="A842" s="43"/>
    </row>
    <row r="843" spans="1:1" x14ac:dyDescent="0.35">
      <c r="A843" s="43"/>
    </row>
    <row r="844" spans="1:1" x14ac:dyDescent="0.35">
      <c r="A844" s="43"/>
    </row>
    <row r="845" spans="1:1" x14ac:dyDescent="0.35">
      <c r="A845" s="43"/>
    </row>
    <row r="846" spans="1:1" x14ac:dyDescent="0.35">
      <c r="A846" s="43"/>
    </row>
    <row r="847" spans="1:1" x14ac:dyDescent="0.35">
      <c r="A847" s="43"/>
    </row>
    <row r="848" spans="1:1" x14ac:dyDescent="0.35">
      <c r="A848" s="43"/>
    </row>
    <row r="849" spans="1:1" x14ac:dyDescent="0.35">
      <c r="A849" s="43"/>
    </row>
    <row r="850" spans="1:1" x14ac:dyDescent="0.35">
      <c r="A850" s="43"/>
    </row>
    <row r="851" spans="1:1" x14ac:dyDescent="0.35">
      <c r="A851" s="43"/>
    </row>
    <row r="852" spans="1:1" x14ac:dyDescent="0.35">
      <c r="A852" s="43"/>
    </row>
    <row r="853" spans="1:1" x14ac:dyDescent="0.35">
      <c r="A853" s="43"/>
    </row>
    <row r="854" spans="1:1" x14ac:dyDescent="0.35">
      <c r="A854" s="43"/>
    </row>
    <row r="855" spans="1:1" x14ac:dyDescent="0.35">
      <c r="A855" s="43"/>
    </row>
    <row r="856" spans="1:1" x14ac:dyDescent="0.35">
      <c r="A856" s="43"/>
    </row>
    <row r="857" spans="1:1" x14ac:dyDescent="0.35">
      <c r="A857" s="43"/>
    </row>
    <row r="858" spans="1:1" x14ac:dyDescent="0.35">
      <c r="A858" s="43"/>
    </row>
    <row r="859" spans="1:1" x14ac:dyDescent="0.35">
      <c r="A859" s="43"/>
    </row>
    <row r="860" spans="1:1" x14ac:dyDescent="0.35">
      <c r="A860" s="43"/>
    </row>
    <row r="861" spans="1:1" x14ac:dyDescent="0.35">
      <c r="A861" s="43"/>
    </row>
    <row r="862" spans="1:1" x14ac:dyDescent="0.35">
      <c r="A862" s="43"/>
    </row>
    <row r="863" spans="1:1" x14ac:dyDescent="0.35">
      <c r="A863" s="43"/>
    </row>
    <row r="864" spans="1:1" x14ac:dyDescent="0.35">
      <c r="A864" s="43"/>
    </row>
    <row r="865" spans="1:1" x14ac:dyDescent="0.35">
      <c r="A865" s="43"/>
    </row>
    <row r="866" spans="1:1" x14ac:dyDescent="0.35">
      <c r="A866" s="43"/>
    </row>
    <row r="867" spans="1:1" x14ac:dyDescent="0.35">
      <c r="A867" s="43"/>
    </row>
    <row r="868" spans="1:1" x14ac:dyDescent="0.35">
      <c r="A868" s="43"/>
    </row>
    <row r="869" spans="1:1" x14ac:dyDescent="0.35">
      <c r="A869" s="43"/>
    </row>
    <row r="870" spans="1:1" x14ac:dyDescent="0.35">
      <c r="A870" s="43"/>
    </row>
    <row r="871" spans="1:1" x14ac:dyDescent="0.35">
      <c r="A871" s="43"/>
    </row>
    <row r="872" spans="1:1" x14ac:dyDescent="0.35">
      <c r="A872" s="43"/>
    </row>
    <row r="873" spans="1:1" x14ac:dyDescent="0.35">
      <c r="A873" s="43"/>
    </row>
    <row r="874" spans="1:1" x14ac:dyDescent="0.35">
      <c r="A874" s="43"/>
    </row>
    <row r="875" spans="1:1" x14ac:dyDescent="0.35">
      <c r="A875" s="43"/>
    </row>
    <row r="876" spans="1:1" x14ac:dyDescent="0.35">
      <c r="A876" s="43"/>
    </row>
    <row r="877" spans="1:1" x14ac:dyDescent="0.35">
      <c r="A877" s="43"/>
    </row>
    <row r="878" spans="1:1" x14ac:dyDescent="0.35">
      <c r="A878" s="43"/>
    </row>
    <row r="879" spans="1:1" x14ac:dyDescent="0.35">
      <c r="A879" s="43"/>
    </row>
    <row r="880" spans="1:1" x14ac:dyDescent="0.35">
      <c r="A880" s="43"/>
    </row>
    <row r="881" spans="1:1" x14ac:dyDescent="0.35">
      <c r="A881" s="43"/>
    </row>
    <row r="882" spans="1:1" x14ac:dyDescent="0.35">
      <c r="A882" s="43"/>
    </row>
    <row r="883" spans="1:1" x14ac:dyDescent="0.35">
      <c r="A883" s="43"/>
    </row>
    <row r="884" spans="1:1" x14ac:dyDescent="0.35">
      <c r="A884" s="43"/>
    </row>
    <row r="885" spans="1:1" x14ac:dyDescent="0.35">
      <c r="A885" s="43"/>
    </row>
    <row r="886" spans="1:1" x14ac:dyDescent="0.35">
      <c r="A886" s="43"/>
    </row>
    <row r="887" spans="1:1" x14ac:dyDescent="0.35">
      <c r="A887" s="43"/>
    </row>
    <row r="888" spans="1:1" x14ac:dyDescent="0.35">
      <c r="A888" s="43"/>
    </row>
    <row r="889" spans="1:1" x14ac:dyDescent="0.35">
      <c r="A889" s="43"/>
    </row>
    <row r="890" spans="1:1" x14ac:dyDescent="0.35">
      <c r="A890" s="43"/>
    </row>
    <row r="891" spans="1:1" x14ac:dyDescent="0.35">
      <c r="A891" s="43"/>
    </row>
    <row r="892" spans="1:1" x14ac:dyDescent="0.35">
      <c r="A892" s="43"/>
    </row>
    <row r="893" spans="1:1" x14ac:dyDescent="0.35">
      <c r="A893" s="43"/>
    </row>
    <row r="894" spans="1:1" x14ac:dyDescent="0.35">
      <c r="A894" s="43"/>
    </row>
    <row r="895" spans="1:1" x14ac:dyDescent="0.35">
      <c r="A895" s="43"/>
    </row>
    <row r="896" spans="1:1" x14ac:dyDescent="0.35">
      <c r="A896" s="43"/>
    </row>
    <row r="897" spans="1:1" x14ac:dyDescent="0.35">
      <c r="A897" s="43"/>
    </row>
    <row r="898" spans="1:1" x14ac:dyDescent="0.35">
      <c r="A898" s="43"/>
    </row>
    <row r="899" spans="1:1" x14ac:dyDescent="0.35">
      <c r="A899" s="43"/>
    </row>
    <row r="900" spans="1:1" x14ac:dyDescent="0.35">
      <c r="A900" s="43"/>
    </row>
    <row r="901" spans="1:1" x14ac:dyDescent="0.35">
      <c r="A901" s="43"/>
    </row>
    <row r="902" spans="1:1" x14ac:dyDescent="0.35">
      <c r="A902" s="43"/>
    </row>
    <row r="903" spans="1:1" x14ac:dyDescent="0.35">
      <c r="A903" s="43"/>
    </row>
    <row r="904" spans="1:1" x14ac:dyDescent="0.35">
      <c r="A904" s="43"/>
    </row>
    <row r="905" spans="1:1" x14ac:dyDescent="0.35">
      <c r="A905" s="43"/>
    </row>
    <row r="906" spans="1:1" x14ac:dyDescent="0.35">
      <c r="A906" s="43"/>
    </row>
    <row r="907" spans="1:1" x14ac:dyDescent="0.35">
      <c r="A907" s="43"/>
    </row>
    <row r="908" spans="1:1" x14ac:dyDescent="0.35">
      <c r="A908" s="43"/>
    </row>
    <row r="909" spans="1:1" x14ac:dyDescent="0.35">
      <c r="A909" s="43"/>
    </row>
    <row r="910" spans="1:1" x14ac:dyDescent="0.35">
      <c r="A910" s="43"/>
    </row>
    <row r="911" spans="1:1" x14ac:dyDescent="0.35">
      <c r="A911" s="43"/>
    </row>
    <row r="912" spans="1:1" x14ac:dyDescent="0.35">
      <c r="A912" s="43"/>
    </row>
    <row r="913" spans="1:1" x14ac:dyDescent="0.35">
      <c r="A913" s="43"/>
    </row>
    <row r="914" spans="1:1" x14ac:dyDescent="0.35">
      <c r="A914" s="43"/>
    </row>
    <row r="915" spans="1:1" x14ac:dyDescent="0.35">
      <c r="A915" s="43"/>
    </row>
    <row r="916" spans="1:1" x14ac:dyDescent="0.35">
      <c r="A916" s="43"/>
    </row>
    <row r="917" spans="1:1" x14ac:dyDescent="0.35">
      <c r="A917" s="43"/>
    </row>
    <row r="918" spans="1:1" x14ac:dyDescent="0.35">
      <c r="A918" s="43"/>
    </row>
    <row r="919" spans="1:1" x14ac:dyDescent="0.35">
      <c r="A919" s="43"/>
    </row>
    <row r="920" spans="1:1" x14ac:dyDescent="0.35">
      <c r="A920" s="43"/>
    </row>
    <row r="921" spans="1:1" x14ac:dyDescent="0.35">
      <c r="A921" s="43"/>
    </row>
    <row r="922" spans="1:1" x14ac:dyDescent="0.35">
      <c r="A922" s="43"/>
    </row>
    <row r="923" spans="1:1" x14ac:dyDescent="0.35">
      <c r="A923" s="43"/>
    </row>
    <row r="924" spans="1:1" x14ac:dyDescent="0.35">
      <c r="A924" s="43"/>
    </row>
    <row r="925" spans="1:1" x14ac:dyDescent="0.35">
      <c r="A925" s="43"/>
    </row>
    <row r="926" spans="1:1" x14ac:dyDescent="0.35">
      <c r="A926" s="43"/>
    </row>
    <row r="927" spans="1:1" x14ac:dyDescent="0.35">
      <c r="A927" s="43"/>
    </row>
    <row r="928" spans="1:1" x14ac:dyDescent="0.35">
      <c r="A928" s="43"/>
    </row>
    <row r="929" spans="1:1" x14ac:dyDescent="0.35">
      <c r="A929" s="43"/>
    </row>
    <row r="930" spans="1:1" x14ac:dyDescent="0.35">
      <c r="A930" s="43"/>
    </row>
    <row r="931" spans="1:1" x14ac:dyDescent="0.35">
      <c r="A931" s="43"/>
    </row>
    <row r="932" spans="1:1" x14ac:dyDescent="0.35">
      <c r="A932" s="43"/>
    </row>
    <row r="933" spans="1:1" x14ac:dyDescent="0.35">
      <c r="A933" s="43"/>
    </row>
    <row r="934" spans="1:1" x14ac:dyDescent="0.35">
      <c r="A934" s="43"/>
    </row>
    <row r="935" spans="1:1" x14ac:dyDescent="0.35">
      <c r="A935" s="43"/>
    </row>
    <row r="936" spans="1:1" x14ac:dyDescent="0.35">
      <c r="A936" s="43"/>
    </row>
    <row r="937" spans="1:1" x14ac:dyDescent="0.35">
      <c r="A937" s="43"/>
    </row>
    <row r="938" spans="1:1" x14ac:dyDescent="0.35">
      <c r="A938" s="43"/>
    </row>
    <row r="939" spans="1:1" x14ac:dyDescent="0.35">
      <c r="A939" s="43"/>
    </row>
    <row r="940" spans="1:1" x14ac:dyDescent="0.35">
      <c r="A940" s="43"/>
    </row>
    <row r="941" spans="1:1" x14ac:dyDescent="0.35">
      <c r="A941" s="43"/>
    </row>
    <row r="942" spans="1:1" x14ac:dyDescent="0.35">
      <c r="A942" s="43"/>
    </row>
    <row r="943" spans="1:1" x14ac:dyDescent="0.35">
      <c r="A943" s="43"/>
    </row>
    <row r="944" spans="1:1" x14ac:dyDescent="0.35">
      <c r="A944" s="43"/>
    </row>
    <row r="945" spans="1:1" x14ac:dyDescent="0.35">
      <c r="A945" s="43"/>
    </row>
    <row r="946" spans="1:1" x14ac:dyDescent="0.35">
      <c r="A946" s="43"/>
    </row>
    <row r="947" spans="1:1" x14ac:dyDescent="0.35">
      <c r="A947" s="43"/>
    </row>
    <row r="948" spans="1:1" x14ac:dyDescent="0.35">
      <c r="A948" s="43"/>
    </row>
    <row r="949" spans="1:1" x14ac:dyDescent="0.35">
      <c r="A949" s="43"/>
    </row>
    <row r="950" spans="1:1" x14ac:dyDescent="0.35">
      <c r="A950" s="43"/>
    </row>
    <row r="951" spans="1:1" x14ac:dyDescent="0.35">
      <c r="A951" s="43"/>
    </row>
    <row r="952" spans="1:1" x14ac:dyDescent="0.35">
      <c r="A952" s="43"/>
    </row>
    <row r="953" spans="1:1" x14ac:dyDescent="0.35">
      <c r="A953" s="43"/>
    </row>
    <row r="954" spans="1:1" x14ac:dyDescent="0.35">
      <c r="A954" s="43"/>
    </row>
    <row r="955" spans="1:1" x14ac:dyDescent="0.35">
      <c r="A955" s="43"/>
    </row>
    <row r="956" spans="1:1" x14ac:dyDescent="0.35">
      <c r="A956" s="43"/>
    </row>
    <row r="957" spans="1:1" x14ac:dyDescent="0.35">
      <c r="A957" s="43"/>
    </row>
    <row r="958" spans="1:1" x14ac:dyDescent="0.35">
      <c r="A958" s="43"/>
    </row>
    <row r="959" spans="1:1" x14ac:dyDescent="0.35">
      <c r="A959" s="43"/>
    </row>
    <row r="960" spans="1:1" x14ac:dyDescent="0.35">
      <c r="A960" s="43"/>
    </row>
    <row r="961" spans="1:1" x14ac:dyDescent="0.35">
      <c r="A961" s="43"/>
    </row>
    <row r="962" spans="1:1" x14ac:dyDescent="0.35">
      <c r="A962" s="43"/>
    </row>
    <row r="963" spans="1:1" x14ac:dyDescent="0.35">
      <c r="A963" s="43"/>
    </row>
    <row r="964" spans="1:1" x14ac:dyDescent="0.35">
      <c r="A964" s="43"/>
    </row>
    <row r="965" spans="1:1" x14ac:dyDescent="0.35">
      <c r="A965" s="43"/>
    </row>
    <row r="966" spans="1:1" x14ac:dyDescent="0.35">
      <c r="A966" s="43"/>
    </row>
    <row r="967" spans="1:1" x14ac:dyDescent="0.35">
      <c r="A967" s="43"/>
    </row>
    <row r="968" spans="1:1" x14ac:dyDescent="0.35">
      <c r="A968" s="43"/>
    </row>
    <row r="969" spans="1:1" x14ac:dyDescent="0.35">
      <c r="A969" s="43"/>
    </row>
    <row r="970" spans="1:1" x14ac:dyDescent="0.35">
      <c r="A970" s="43"/>
    </row>
    <row r="971" spans="1:1" x14ac:dyDescent="0.35">
      <c r="A971" s="43"/>
    </row>
    <row r="972" spans="1:1" x14ac:dyDescent="0.35">
      <c r="A972" s="43"/>
    </row>
    <row r="973" spans="1:1" x14ac:dyDescent="0.35">
      <c r="A973" s="43"/>
    </row>
    <row r="974" spans="1:1" x14ac:dyDescent="0.35">
      <c r="A974" s="43"/>
    </row>
    <row r="975" spans="1:1" x14ac:dyDescent="0.35">
      <c r="A975" s="43"/>
    </row>
    <row r="976" spans="1:1" x14ac:dyDescent="0.35">
      <c r="A976" s="43"/>
    </row>
    <row r="977" spans="1:1" x14ac:dyDescent="0.35">
      <c r="A977" s="43"/>
    </row>
    <row r="978" spans="1:1" x14ac:dyDescent="0.35">
      <c r="A978" s="43"/>
    </row>
    <row r="979" spans="1:1" x14ac:dyDescent="0.35">
      <c r="A979" s="43"/>
    </row>
    <row r="980" spans="1:1" x14ac:dyDescent="0.35">
      <c r="A980" s="43"/>
    </row>
    <row r="981" spans="1:1" x14ac:dyDescent="0.35">
      <c r="A981" s="43"/>
    </row>
    <row r="982" spans="1:1" x14ac:dyDescent="0.35">
      <c r="A982" s="43"/>
    </row>
    <row r="983" spans="1:1" x14ac:dyDescent="0.35">
      <c r="A983" s="43"/>
    </row>
    <row r="984" spans="1:1" x14ac:dyDescent="0.35">
      <c r="A984" s="43"/>
    </row>
    <row r="985" spans="1:1" x14ac:dyDescent="0.35">
      <c r="A985" s="43"/>
    </row>
    <row r="986" spans="1:1" x14ac:dyDescent="0.35">
      <c r="A986" s="43"/>
    </row>
    <row r="987" spans="1:1" x14ac:dyDescent="0.35">
      <c r="A987" s="43"/>
    </row>
    <row r="988" spans="1:1" x14ac:dyDescent="0.35">
      <c r="A988" s="43"/>
    </row>
    <row r="989" spans="1:1" x14ac:dyDescent="0.35">
      <c r="A989" s="43"/>
    </row>
    <row r="990" spans="1:1" x14ac:dyDescent="0.35">
      <c r="A990" s="43"/>
    </row>
    <row r="991" spans="1:1" x14ac:dyDescent="0.35">
      <c r="A991" s="43"/>
    </row>
    <row r="992" spans="1:1" x14ac:dyDescent="0.35">
      <c r="A992" s="43"/>
    </row>
    <row r="993" spans="1:1" x14ac:dyDescent="0.35">
      <c r="A993" s="43"/>
    </row>
    <row r="994" spans="1:1" x14ac:dyDescent="0.35">
      <c r="A994" s="43"/>
    </row>
    <row r="995" spans="1:1" x14ac:dyDescent="0.35">
      <c r="A995" s="43"/>
    </row>
    <row r="996" spans="1:1" x14ac:dyDescent="0.35">
      <c r="A996" s="43"/>
    </row>
    <row r="997" spans="1:1" x14ac:dyDescent="0.35">
      <c r="A997" s="43"/>
    </row>
    <row r="998" spans="1:1" x14ac:dyDescent="0.35">
      <c r="A998" s="43"/>
    </row>
    <row r="999" spans="1:1" x14ac:dyDescent="0.35">
      <c r="A999" s="43"/>
    </row>
    <row r="1000" spans="1:1" x14ac:dyDescent="0.35">
      <c r="A1000" s="43"/>
    </row>
    <row r="1001" spans="1:1" x14ac:dyDescent="0.35">
      <c r="A1001" s="43"/>
    </row>
  </sheetData>
  <sheetProtection sheet="1" objects="1" scenarios="1"/>
  <pageMargins left="0.7" right="0.7" top="0.75" bottom="0.75" header="0.3" footer="0.3"/>
  <pageSetup orientation="portrait" horizontalDpi="4294967293" r:id="rId1"/>
  <headerFooter>
    <oddHeader>&amp;LCreated by: Patrick Q. Gehlbach&amp;R&amp;D</oddHeader>
    <oddFooter>&amp;L&amp;P of &amp;N&amp;R&amp;F</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902F6-9F5B-4B00-A308-085F27D7EEE9}">
  <dimension ref="A3:J37"/>
  <sheetViews>
    <sheetView topLeftCell="B1" zoomScale="70" zoomScaleNormal="70" workbookViewId="0">
      <selection activeCell="J29" sqref="J29"/>
    </sheetView>
  </sheetViews>
  <sheetFormatPr defaultRowHeight="14.5" x14ac:dyDescent="0.35"/>
  <cols>
    <col min="1" max="1" width="13.08984375" bestFit="1" customWidth="1"/>
    <col min="2" max="2" width="13.81640625" bestFit="1" customWidth="1"/>
    <col min="3" max="3" width="9.7265625" bestFit="1" customWidth="1"/>
    <col min="4" max="4" width="11.81640625" bestFit="1" customWidth="1"/>
    <col min="5" max="5" width="13.36328125" bestFit="1" customWidth="1"/>
    <col min="7" max="10" width="16.6328125" customWidth="1"/>
    <col min="11" max="35" width="15.90625" bestFit="1" customWidth="1"/>
    <col min="36" max="36" width="10.7265625" bestFit="1" customWidth="1"/>
  </cols>
  <sheetData>
    <row r="3" spans="1:5" x14ac:dyDescent="0.35">
      <c r="A3" s="55" t="s">
        <v>311</v>
      </c>
      <c r="B3" s="56" t="s">
        <v>315</v>
      </c>
      <c r="C3" s="57" t="s">
        <v>314</v>
      </c>
      <c r="D3" s="57" t="s">
        <v>313</v>
      </c>
      <c r="E3" s="58" t="s">
        <v>312</v>
      </c>
    </row>
    <row r="4" spans="1:5" x14ac:dyDescent="0.35">
      <c r="A4" s="69">
        <v>43862</v>
      </c>
      <c r="B4" s="52">
        <v>2785</v>
      </c>
      <c r="C4" s="53">
        <v>166.5</v>
      </c>
      <c r="D4" s="53">
        <v>221.67000000000002</v>
      </c>
      <c r="E4" s="54">
        <v>82</v>
      </c>
    </row>
    <row r="5" spans="1:5" x14ac:dyDescent="0.35">
      <c r="A5" s="70">
        <v>43863</v>
      </c>
      <c r="B5" s="68">
        <v>3385.5</v>
      </c>
      <c r="C5" s="50">
        <v>78.5</v>
      </c>
      <c r="D5" s="50">
        <v>408.5</v>
      </c>
      <c r="E5" s="51">
        <v>173</v>
      </c>
    </row>
    <row r="6" spans="1:5" x14ac:dyDescent="0.35">
      <c r="A6" s="70">
        <v>43864</v>
      </c>
      <c r="B6" s="68">
        <v>2595</v>
      </c>
      <c r="C6" s="50">
        <v>120.5</v>
      </c>
      <c r="D6" s="50">
        <v>268.17</v>
      </c>
      <c r="E6" s="51">
        <v>115</v>
      </c>
    </row>
    <row r="7" spans="1:5" x14ac:dyDescent="0.35">
      <c r="A7" s="70">
        <v>43865</v>
      </c>
      <c r="B7" s="68">
        <v>2122.5</v>
      </c>
      <c r="C7" s="50">
        <v>62.5</v>
      </c>
      <c r="D7" s="50">
        <v>202.5</v>
      </c>
      <c r="E7" s="51">
        <v>120</v>
      </c>
    </row>
    <row r="8" spans="1:5" x14ac:dyDescent="0.35">
      <c r="A8" s="70">
        <v>43866</v>
      </c>
      <c r="B8" s="68">
        <v>3511</v>
      </c>
      <c r="C8" s="50">
        <v>116.5</v>
      </c>
      <c r="D8" s="50">
        <v>416</v>
      </c>
      <c r="E8" s="51">
        <v>145</v>
      </c>
    </row>
    <row r="9" spans="1:5" x14ac:dyDescent="0.35">
      <c r="A9" s="70">
        <v>43867</v>
      </c>
      <c r="B9" s="68">
        <v>3494</v>
      </c>
      <c r="C9" s="50">
        <v>130</v>
      </c>
      <c r="D9" s="50">
        <v>326.5</v>
      </c>
      <c r="E9" s="51">
        <v>143</v>
      </c>
    </row>
    <row r="10" spans="1:5" x14ac:dyDescent="0.35">
      <c r="A10" s="70">
        <v>43868</v>
      </c>
      <c r="B10" s="68">
        <v>2552</v>
      </c>
      <c r="C10" s="50">
        <v>124.7</v>
      </c>
      <c r="D10" s="50">
        <v>243</v>
      </c>
      <c r="E10" s="51">
        <v>111</v>
      </c>
    </row>
    <row r="11" spans="1:5" x14ac:dyDescent="0.35">
      <c r="A11" s="70">
        <v>43869</v>
      </c>
      <c r="B11" s="68">
        <v>1797.5</v>
      </c>
      <c r="C11" s="50">
        <v>61.5</v>
      </c>
      <c r="D11" s="50">
        <v>234</v>
      </c>
      <c r="E11" s="51">
        <v>75</v>
      </c>
    </row>
    <row r="12" spans="1:5" x14ac:dyDescent="0.35">
      <c r="A12" s="70">
        <v>43870</v>
      </c>
      <c r="B12" s="68">
        <v>2979.5</v>
      </c>
      <c r="C12" s="50">
        <v>155.5</v>
      </c>
      <c r="D12" s="50">
        <v>315.5</v>
      </c>
      <c r="E12" s="51">
        <v>78.5</v>
      </c>
    </row>
    <row r="13" spans="1:5" x14ac:dyDescent="0.35">
      <c r="A13" s="70">
        <v>43871</v>
      </c>
      <c r="B13" s="68">
        <v>2783</v>
      </c>
      <c r="C13" s="50">
        <v>119</v>
      </c>
      <c r="D13" s="50">
        <v>338</v>
      </c>
      <c r="E13" s="51">
        <v>73</v>
      </c>
    </row>
    <row r="14" spans="1:5" x14ac:dyDescent="0.35">
      <c r="A14" s="70">
        <v>43872</v>
      </c>
      <c r="B14" s="68">
        <v>2617.5</v>
      </c>
      <c r="C14" s="50">
        <v>121.25</v>
      </c>
      <c r="D14" s="50">
        <v>304</v>
      </c>
      <c r="E14" s="51">
        <v>53.17</v>
      </c>
    </row>
    <row r="15" spans="1:5" x14ac:dyDescent="0.35">
      <c r="A15" s="70">
        <v>43873</v>
      </c>
      <c r="B15" s="68">
        <v>3424</v>
      </c>
      <c r="C15" s="50">
        <v>155.5</v>
      </c>
      <c r="D15" s="50">
        <v>372</v>
      </c>
      <c r="E15" s="51">
        <v>122.33</v>
      </c>
    </row>
    <row r="16" spans="1:5" x14ac:dyDescent="0.35">
      <c r="A16" s="70">
        <v>43874</v>
      </c>
      <c r="B16" s="68">
        <v>2438.5</v>
      </c>
      <c r="C16" s="50">
        <v>110</v>
      </c>
      <c r="D16" s="50">
        <v>263</v>
      </c>
      <c r="E16" s="51">
        <v>103.67</v>
      </c>
    </row>
    <row r="17" spans="1:10" x14ac:dyDescent="0.35">
      <c r="A17" s="70">
        <v>43875</v>
      </c>
      <c r="B17" s="68">
        <v>2591</v>
      </c>
      <c r="C17" s="50">
        <v>124</v>
      </c>
      <c r="D17" s="50">
        <v>275.5</v>
      </c>
      <c r="E17" s="51">
        <v>100.25</v>
      </c>
    </row>
    <row r="18" spans="1:10" x14ac:dyDescent="0.35">
      <c r="A18" s="70">
        <v>43876</v>
      </c>
      <c r="B18" s="68">
        <v>2154</v>
      </c>
      <c r="C18" s="50">
        <v>123.5</v>
      </c>
      <c r="D18" s="50">
        <v>217</v>
      </c>
      <c r="E18" s="51">
        <v>60</v>
      </c>
    </row>
    <row r="19" spans="1:10" x14ac:dyDescent="0.35">
      <c r="A19" s="70">
        <v>43877</v>
      </c>
      <c r="B19" s="68">
        <v>3099</v>
      </c>
      <c r="C19" s="50">
        <v>152</v>
      </c>
      <c r="D19" s="50">
        <v>318.5</v>
      </c>
      <c r="E19" s="51">
        <v>128</v>
      </c>
    </row>
    <row r="20" spans="1:10" x14ac:dyDescent="0.35">
      <c r="A20" s="70">
        <v>43878</v>
      </c>
      <c r="B20" s="68">
        <v>2229.5</v>
      </c>
      <c r="C20" s="50">
        <v>92.5</v>
      </c>
      <c r="D20" s="50">
        <v>247.5</v>
      </c>
      <c r="E20" s="51">
        <v>94</v>
      </c>
    </row>
    <row r="21" spans="1:10" x14ac:dyDescent="0.35">
      <c r="A21" s="70">
        <v>43879</v>
      </c>
      <c r="B21" s="68">
        <v>3113.5</v>
      </c>
      <c r="C21" s="50">
        <v>159.5</v>
      </c>
      <c r="D21" s="50">
        <v>307.5</v>
      </c>
      <c r="E21" s="51">
        <v>138.5</v>
      </c>
    </row>
    <row r="22" spans="1:10" x14ac:dyDescent="0.35">
      <c r="A22" s="70">
        <v>43880</v>
      </c>
      <c r="B22" s="68">
        <v>2830.5</v>
      </c>
      <c r="C22" s="50">
        <v>152</v>
      </c>
      <c r="D22" s="50">
        <v>299.5</v>
      </c>
      <c r="E22" s="51">
        <v>65</v>
      </c>
    </row>
    <row r="23" spans="1:10" x14ac:dyDescent="0.35">
      <c r="A23" s="70">
        <v>43881</v>
      </c>
      <c r="B23" s="68">
        <v>2509</v>
      </c>
      <c r="C23" s="50">
        <v>127.5</v>
      </c>
      <c r="D23" s="50">
        <v>211.5</v>
      </c>
      <c r="E23" s="51">
        <v>129.5</v>
      </c>
    </row>
    <row r="24" spans="1:10" x14ac:dyDescent="0.35">
      <c r="A24" s="70">
        <v>43882</v>
      </c>
      <c r="B24" s="68">
        <v>3284.5</v>
      </c>
      <c r="C24" s="50">
        <v>155.5</v>
      </c>
      <c r="D24" s="50">
        <v>371</v>
      </c>
      <c r="E24" s="51">
        <v>74</v>
      </c>
    </row>
    <row r="25" spans="1:10" x14ac:dyDescent="0.35">
      <c r="A25" s="70">
        <v>43883</v>
      </c>
      <c r="B25" s="68">
        <v>2596</v>
      </c>
      <c r="C25" s="50">
        <v>135</v>
      </c>
      <c r="D25" s="50">
        <v>241</v>
      </c>
      <c r="E25" s="51">
        <v>120.5</v>
      </c>
    </row>
    <row r="26" spans="1:10" x14ac:dyDescent="0.35">
      <c r="A26" s="70">
        <v>43884</v>
      </c>
      <c r="B26" s="68">
        <v>2227</v>
      </c>
      <c r="C26" s="50">
        <v>102</v>
      </c>
      <c r="D26" s="50">
        <v>224</v>
      </c>
      <c r="E26" s="51">
        <v>107.5</v>
      </c>
    </row>
    <row r="27" spans="1:10" x14ac:dyDescent="0.35">
      <c r="A27" s="70">
        <v>43885</v>
      </c>
      <c r="B27" s="68">
        <v>3002</v>
      </c>
      <c r="C27" s="50">
        <v>168</v>
      </c>
      <c r="D27" s="50">
        <v>283.5</v>
      </c>
      <c r="E27" s="51">
        <v>97.5</v>
      </c>
    </row>
    <row r="28" spans="1:10" x14ac:dyDescent="0.35">
      <c r="A28" s="70">
        <v>43886</v>
      </c>
      <c r="B28" s="68">
        <v>2330</v>
      </c>
      <c r="C28" s="50">
        <v>116</v>
      </c>
      <c r="D28" s="50">
        <v>225</v>
      </c>
      <c r="E28" s="51">
        <v>90</v>
      </c>
    </row>
    <row r="29" spans="1:10" x14ac:dyDescent="0.35">
      <c r="A29" s="70">
        <v>43887</v>
      </c>
      <c r="B29" s="68">
        <v>2435</v>
      </c>
      <c r="C29" s="50">
        <v>97</v>
      </c>
      <c r="D29" s="50">
        <v>280</v>
      </c>
      <c r="E29" s="51">
        <v>61.5</v>
      </c>
    </row>
    <row r="30" spans="1:10" x14ac:dyDescent="0.35">
      <c r="A30" s="70">
        <v>43888</v>
      </c>
      <c r="B30" s="68">
        <v>2292.5</v>
      </c>
      <c r="C30" s="50">
        <v>83.5</v>
      </c>
      <c r="D30" s="50">
        <v>301</v>
      </c>
      <c r="E30" s="51">
        <v>85</v>
      </c>
      <c r="G30" s="59" t="s">
        <v>317</v>
      </c>
      <c r="H30" s="60" t="s">
        <v>318</v>
      </c>
      <c r="I30" s="60" t="s">
        <v>319</v>
      </c>
      <c r="J30" s="61" t="s">
        <v>316</v>
      </c>
    </row>
    <row r="31" spans="1:10" x14ac:dyDescent="0.35">
      <c r="A31" s="70">
        <v>43889</v>
      </c>
      <c r="B31" s="68">
        <v>2320</v>
      </c>
      <c r="C31" s="50">
        <v>81.5</v>
      </c>
      <c r="D31" s="50">
        <v>386</v>
      </c>
      <c r="E31" s="51">
        <v>82</v>
      </c>
      <c r="G31" s="65">
        <v>2675.9827586206898</v>
      </c>
      <c r="H31" s="66">
        <v>119.87758620689655</v>
      </c>
      <c r="I31" s="66">
        <v>291.21862068965515</v>
      </c>
      <c r="J31" s="67">
        <v>99.669655172413798</v>
      </c>
    </row>
    <row r="32" spans="1:10" x14ac:dyDescent="0.35">
      <c r="A32" s="71">
        <v>43890</v>
      </c>
      <c r="B32" s="74">
        <v>2105</v>
      </c>
      <c r="C32" s="72">
        <v>85</v>
      </c>
      <c r="D32" s="72">
        <v>344</v>
      </c>
      <c r="E32" s="73">
        <v>62.5</v>
      </c>
      <c r="G32" s="59" t="s">
        <v>320</v>
      </c>
      <c r="H32" s="60" t="s">
        <v>321</v>
      </c>
      <c r="I32" s="60" t="s">
        <v>322</v>
      </c>
      <c r="J32" s="61" t="s">
        <v>323</v>
      </c>
    </row>
    <row r="33" spans="6:10" x14ac:dyDescent="0.35">
      <c r="G33" s="62">
        <v>3511</v>
      </c>
      <c r="H33" s="63">
        <v>168</v>
      </c>
      <c r="I33" s="63">
        <v>416</v>
      </c>
      <c r="J33" s="64">
        <v>173</v>
      </c>
    </row>
    <row r="34" spans="6:10" x14ac:dyDescent="0.35">
      <c r="G34" s="59" t="s">
        <v>324</v>
      </c>
      <c r="H34" s="60" t="s">
        <v>325</v>
      </c>
      <c r="I34" s="60" t="s">
        <v>326</v>
      </c>
      <c r="J34" s="61" t="s">
        <v>327</v>
      </c>
    </row>
    <row r="35" spans="6:10" x14ac:dyDescent="0.35">
      <c r="G35" s="65">
        <v>1797.5</v>
      </c>
      <c r="H35" s="66">
        <v>61.5</v>
      </c>
      <c r="I35" s="66">
        <v>202.5</v>
      </c>
      <c r="J35" s="67">
        <v>53.17</v>
      </c>
    </row>
    <row r="36" spans="6:10" x14ac:dyDescent="0.35">
      <c r="F36" s="75"/>
      <c r="G36" s="77" t="s">
        <v>328</v>
      </c>
      <c r="H36" s="78" t="s">
        <v>328</v>
      </c>
      <c r="I36" s="78" t="s">
        <v>328</v>
      </c>
      <c r="J36" s="79" t="s">
        <v>328</v>
      </c>
    </row>
    <row r="37" spans="6:10" x14ac:dyDescent="0.35">
      <c r="G37" s="65">
        <f>GETPIVOTDATA("Max Calories",$G$32)-GETPIVOTDATA("Min Calories",$G$34)</f>
        <v>1713.5</v>
      </c>
      <c r="H37" s="66">
        <f>GETPIVOTDATA("Max Fat",$G$32)-GETPIVOTDATA("Min Fat",$G$34)</f>
        <v>106.5</v>
      </c>
      <c r="I37" s="66">
        <f>GETPIVOTDATA("Max Carbs",$G$32)-GETPIVOTDATA("Min Carbs",$G$34)</f>
        <v>213.5</v>
      </c>
      <c r="J37" s="67">
        <f>GETPIVOTDATA("Max Protein",$G$32)-GETPIVOTDATA("Min Protein",$G$34)</f>
        <v>119.83</v>
      </c>
    </row>
  </sheetData>
  <sheetProtection sheet="1" objects="1" scenarios="1"/>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84332-6052-4CF3-8BB4-7D872896FCB8}">
  <dimension ref="A1:F40"/>
  <sheetViews>
    <sheetView zoomScaleNormal="100" workbookViewId="0">
      <selection activeCell="F10" sqref="F10"/>
    </sheetView>
  </sheetViews>
  <sheetFormatPr defaultColWidth="33.7265625" defaultRowHeight="15" customHeight="1" x14ac:dyDescent="0.35"/>
  <cols>
    <col min="5" max="5" width="36.453125" customWidth="1"/>
  </cols>
  <sheetData>
    <row r="1" spans="1:6" ht="15" customHeight="1" thickBot="1" x14ac:dyDescent="0.5">
      <c r="A1" s="33" t="s">
        <v>66</v>
      </c>
    </row>
    <row r="2" spans="1:6" ht="15" customHeight="1" thickTop="1" x14ac:dyDescent="0.35"/>
    <row r="3" spans="1:6" ht="15" customHeight="1" x14ac:dyDescent="0.35">
      <c r="A3" s="91" t="s">
        <v>10</v>
      </c>
      <c r="B3" s="94"/>
      <c r="C3" s="95"/>
      <c r="D3" s="29" t="s">
        <v>29</v>
      </c>
      <c r="E3" s="7" t="s">
        <v>90</v>
      </c>
      <c r="F3" s="8" t="s">
        <v>89</v>
      </c>
    </row>
    <row r="4" spans="1:6" ht="15" customHeight="1" x14ac:dyDescent="0.35">
      <c r="A4" s="27" t="s">
        <v>11</v>
      </c>
      <c r="B4" s="27" t="s">
        <v>12</v>
      </c>
      <c r="C4" s="28" t="s">
        <v>13</v>
      </c>
      <c r="D4" s="6" t="s">
        <v>30</v>
      </c>
      <c r="E4" s="9" t="s">
        <v>31</v>
      </c>
      <c r="F4" s="5">
        <f>(Measurements!B2*1.082)+94.42</f>
        <v>309.08880000000005</v>
      </c>
    </row>
    <row r="5" spans="1:6" ht="15" customHeight="1" x14ac:dyDescent="0.35">
      <c r="A5" s="9" t="s">
        <v>14</v>
      </c>
      <c r="B5" s="9" t="s">
        <v>15</v>
      </c>
      <c r="C5" s="5" t="s">
        <v>16</v>
      </c>
      <c r="D5" s="6" t="s">
        <v>32</v>
      </c>
      <c r="E5" s="9" t="s">
        <v>33</v>
      </c>
      <c r="F5" s="5">
        <f>Measurements!C2*4.15</f>
        <v>151.47500000000002</v>
      </c>
    </row>
    <row r="6" spans="1:6" ht="15" customHeight="1" x14ac:dyDescent="0.35">
      <c r="A6" s="9" t="s">
        <v>17</v>
      </c>
      <c r="B6" s="9" t="s">
        <v>18</v>
      </c>
      <c r="C6" s="5" t="s">
        <v>19</v>
      </c>
      <c r="D6" s="6" t="s">
        <v>34</v>
      </c>
      <c r="E6" s="9" t="s">
        <v>35</v>
      </c>
      <c r="F6" s="5">
        <f>F4-F5</f>
        <v>157.61380000000003</v>
      </c>
    </row>
    <row r="7" spans="1:6" ht="15" customHeight="1" x14ac:dyDescent="0.35">
      <c r="A7" s="9" t="s">
        <v>20</v>
      </c>
      <c r="B7" s="9" t="s">
        <v>21</v>
      </c>
      <c r="C7" s="5" t="s">
        <v>22</v>
      </c>
      <c r="D7" s="6" t="s">
        <v>36</v>
      </c>
      <c r="E7" s="9" t="s">
        <v>37</v>
      </c>
      <c r="F7" s="5">
        <f>Measurements!B2-'Notes &amp; Sources'!F6</f>
        <v>40.78619999999998</v>
      </c>
    </row>
    <row r="8" spans="1:6" ht="15" customHeight="1" x14ac:dyDescent="0.35">
      <c r="A8" s="6" t="s">
        <v>23</v>
      </c>
      <c r="B8" s="9" t="s">
        <v>24</v>
      </c>
      <c r="C8" s="5" t="s">
        <v>25</v>
      </c>
      <c r="D8" s="6" t="s">
        <v>38</v>
      </c>
      <c r="E8" s="9" t="s">
        <v>39</v>
      </c>
      <c r="F8" s="49">
        <f>F7/Measurements!B2</f>
        <v>0.20557560483870957</v>
      </c>
    </row>
    <row r="9" spans="1:6" ht="15" customHeight="1" x14ac:dyDescent="0.35">
      <c r="A9" s="11" t="s">
        <v>26</v>
      </c>
      <c r="B9" s="11" t="s">
        <v>27</v>
      </c>
      <c r="C9" s="15" t="s">
        <v>28</v>
      </c>
      <c r="D9" s="10"/>
      <c r="E9" s="48" t="s">
        <v>107</v>
      </c>
      <c r="F9" s="12">
        <f>(Measurements!B2-((((Measurements!B2*1.082)+94.42))-(Measurements!C2*4.15)))/Measurements!B2</f>
        <v>0.20557560483870957</v>
      </c>
    </row>
    <row r="10" spans="1:6" ht="15" customHeight="1" x14ac:dyDescent="0.35">
      <c r="A10" s="18" t="s">
        <v>75</v>
      </c>
      <c r="B10" s="19"/>
      <c r="C10" s="91" t="s">
        <v>94</v>
      </c>
      <c r="D10" s="92"/>
      <c r="E10" s="93"/>
    </row>
    <row r="11" spans="1:6" ht="15" customHeight="1" x14ac:dyDescent="0.35">
      <c r="A11" s="16" t="s">
        <v>76</v>
      </c>
      <c r="B11" s="20" t="s">
        <v>77</v>
      </c>
      <c r="C11" s="26" t="s">
        <v>70</v>
      </c>
      <c r="D11" s="27" t="s">
        <v>95</v>
      </c>
      <c r="E11" s="28" t="s">
        <v>96</v>
      </c>
    </row>
    <row r="12" spans="1:6" ht="15" customHeight="1" x14ac:dyDescent="0.35">
      <c r="A12" s="16" t="s">
        <v>78</v>
      </c>
      <c r="B12" s="20" t="s">
        <v>79</v>
      </c>
      <c r="C12" s="6" t="s">
        <v>97</v>
      </c>
      <c r="D12" s="9" t="s">
        <v>98</v>
      </c>
      <c r="E12" s="5" t="s">
        <v>99</v>
      </c>
    </row>
    <row r="13" spans="1:6" ht="15" customHeight="1" x14ac:dyDescent="0.35">
      <c r="A13" s="16" t="s">
        <v>80</v>
      </c>
      <c r="B13" s="20" t="s">
        <v>81</v>
      </c>
      <c r="C13" s="6" t="s">
        <v>100</v>
      </c>
      <c r="D13" s="9" t="s">
        <v>101</v>
      </c>
      <c r="E13" s="5" t="s">
        <v>102</v>
      </c>
    </row>
    <row r="14" spans="1:6" ht="15" customHeight="1" x14ac:dyDescent="0.35">
      <c r="A14" s="16" t="s">
        <v>82</v>
      </c>
      <c r="B14" s="20" t="s">
        <v>83</v>
      </c>
      <c r="C14" s="10" t="s">
        <v>103</v>
      </c>
      <c r="D14" s="11" t="s">
        <v>104</v>
      </c>
      <c r="E14" s="15" t="s">
        <v>105</v>
      </c>
    </row>
    <row r="15" spans="1:6" ht="15" customHeight="1" x14ac:dyDescent="0.35">
      <c r="A15" s="16" t="s">
        <v>84</v>
      </c>
      <c r="B15" s="20" t="s">
        <v>85</v>
      </c>
      <c r="C15" s="9"/>
      <c r="D15" s="9"/>
    </row>
    <row r="16" spans="1:6" ht="15" customHeight="1" x14ac:dyDescent="0.35">
      <c r="A16" s="17" t="s">
        <v>86</v>
      </c>
      <c r="B16" s="21" t="s">
        <v>87</v>
      </c>
      <c r="C16" s="9"/>
      <c r="D16" s="9"/>
    </row>
    <row r="19" spans="1:4" ht="15" customHeight="1" x14ac:dyDescent="0.35">
      <c r="A19" s="29" t="s">
        <v>6</v>
      </c>
      <c r="B19" s="8" t="s">
        <v>59</v>
      </c>
    </row>
    <row r="20" spans="1:4" ht="15" customHeight="1" x14ac:dyDescent="0.35">
      <c r="A20" s="10">
        <v>27.4</v>
      </c>
      <c r="B20" s="15" t="str">
        <f>IF(A20&lt;=18.5,"Underweight",IF(AND(A20&gt;18.5,A20&lt;=24.99),"Normal Weight",IF(AND(A20&gt;=25,A20&lt;30),"Overweight",IF(AND(A20&gt;=30,A20&lt;35),"Obese Class 1",IF(AND(A20&gt;=35,A20&lt;40),"Obese Class 2",IF(A20&gt;=40,"Morbidly Obese","Invalid Input"))))))</f>
        <v>Overweight</v>
      </c>
    </row>
    <row r="22" spans="1:4" ht="15" customHeight="1" x14ac:dyDescent="0.35">
      <c r="A22" s="31" t="s">
        <v>7</v>
      </c>
    </row>
    <row r="23" spans="1:4" ht="15" customHeight="1" x14ac:dyDescent="0.35">
      <c r="A23" s="25" t="s">
        <v>8</v>
      </c>
    </row>
    <row r="25" spans="1:4" ht="15" customHeight="1" x14ac:dyDescent="0.35">
      <c r="A25" s="31" t="s">
        <v>9</v>
      </c>
    </row>
    <row r="26" spans="1:4" ht="15" customHeight="1" x14ac:dyDescent="0.35">
      <c r="A26" s="22" t="s">
        <v>60</v>
      </c>
    </row>
    <row r="27" spans="1:4" ht="15" customHeight="1" x14ac:dyDescent="0.35">
      <c r="A27" s="22" t="s">
        <v>61</v>
      </c>
    </row>
    <row r="28" spans="1:4" ht="15" customHeight="1" x14ac:dyDescent="0.35">
      <c r="A28" s="23" t="s">
        <v>64</v>
      </c>
    </row>
    <row r="29" spans="1:4" ht="15" customHeight="1" x14ac:dyDescent="0.35">
      <c r="A29" s="22" t="s">
        <v>62</v>
      </c>
    </row>
    <row r="30" spans="1:4" ht="15" customHeight="1" x14ac:dyDescent="0.35">
      <c r="A30" s="24" t="s">
        <v>63</v>
      </c>
    </row>
    <row r="32" spans="1:4" ht="15" customHeight="1" x14ac:dyDescent="0.35">
      <c r="A32" s="91" t="s">
        <v>40</v>
      </c>
      <c r="B32" s="95"/>
      <c r="C32" s="13" t="s">
        <v>50</v>
      </c>
      <c r="D32" s="14" t="s">
        <v>51</v>
      </c>
    </row>
    <row r="33" spans="1:4" ht="15" customHeight="1" x14ac:dyDescent="0.35">
      <c r="A33" s="6" t="s">
        <v>30</v>
      </c>
      <c r="B33" s="5" t="s">
        <v>41</v>
      </c>
      <c r="C33" s="6" t="s">
        <v>52</v>
      </c>
      <c r="D33" s="5" t="s">
        <v>53</v>
      </c>
    </row>
    <row r="34" spans="1:4" ht="15" customHeight="1" x14ac:dyDescent="0.35">
      <c r="A34" s="6" t="s">
        <v>32</v>
      </c>
      <c r="B34" s="5" t="s">
        <v>42</v>
      </c>
      <c r="C34" s="6"/>
      <c r="D34" s="5" t="s">
        <v>54</v>
      </c>
    </row>
    <row r="35" spans="1:4" ht="15" customHeight="1" x14ac:dyDescent="0.35">
      <c r="A35" s="6" t="s">
        <v>43</v>
      </c>
      <c r="B35" s="5" t="s">
        <v>44</v>
      </c>
      <c r="C35" s="6" t="s">
        <v>55</v>
      </c>
      <c r="D35" s="5" t="s">
        <v>56</v>
      </c>
    </row>
    <row r="36" spans="1:4" ht="15" customHeight="1" x14ac:dyDescent="0.35">
      <c r="A36" s="6" t="s">
        <v>45</v>
      </c>
      <c r="B36" s="5" t="s">
        <v>46</v>
      </c>
      <c r="C36" s="6" t="s">
        <v>57</v>
      </c>
      <c r="D36" s="5"/>
    </row>
    <row r="37" spans="1:4" ht="15" customHeight="1" x14ac:dyDescent="0.35">
      <c r="A37" s="6" t="s">
        <v>47</v>
      </c>
      <c r="B37" s="5" t="s">
        <v>48</v>
      </c>
      <c r="C37" s="10" t="s">
        <v>58</v>
      </c>
      <c r="D37" s="15"/>
    </row>
    <row r="38" spans="1:4" ht="15" customHeight="1" x14ac:dyDescent="0.35">
      <c r="A38" s="6" t="s">
        <v>34</v>
      </c>
      <c r="B38" s="5" t="s">
        <v>49</v>
      </c>
    </row>
    <row r="39" spans="1:4" ht="15" customHeight="1" x14ac:dyDescent="0.35">
      <c r="A39" s="6" t="s">
        <v>36</v>
      </c>
      <c r="B39" s="5" t="s">
        <v>37</v>
      </c>
    </row>
    <row r="40" spans="1:4" ht="15" customHeight="1" x14ac:dyDescent="0.35">
      <c r="A40" s="10" t="s">
        <v>38</v>
      </c>
      <c r="B40" s="15" t="s">
        <v>39</v>
      </c>
    </row>
  </sheetData>
  <mergeCells count="3">
    <mergeCell ref="C10:E10"/>
    <mergeCell ref="A3:C3"/>
    <mergeCell ref="A32:B32"/>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79BA-4F66-4E65-9537-F07AD6F448DB}">
  <dimension ref="A2:D3"/>
  <sheetViews>
    <sheetView workbookViewId="0">
      <selection activeCell="A5" sqref="A5"/>
    </sheetView>
  </sheetViews>
  <sheetFormatPr defaultRowHeight="14.5" x14ac:dyDescent="0.35"/>
  <cols>
    <col min="1" max="1" width="14.54296875" bestFit="1" customWidth="1"/>
    <col min="4" max="4" width="17.26953125" bestFit="1" customWidth="1"/>
    <col min="6" max="6" width="15.26953125" bestFit="1" customWidth="1"/>
  </cols>
  <sheetData>
    <row r="2" spans="1:4" x14ac:dyDescent="0.35">
      <c r="A2" s="32" t="s">
        <v>74</v>
      </c>
      <c r="B2" s="32" t="s">
        <v>68</v>
      </c>
      <c r="C2" s="32" t="s">
        <v>69</v>
      </c>
      <c r="D2" s="32" t="s">
        <v>71</v>
      </c>
    </row>
    <row r="3" spans="1:4" x14ac:dyDescent="0.35">
      <c r="A3">
        <v>73</v>
      </c>
      <c r="B3">
        <v>20</v>
      </c>
      <c r="C3" t="s">
        <v>70</v>
      </c>
      <c r="D3" t="s">
        <v>72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Measurements</vt:lpstr>
      <vt:lpstr>Consumption Data</vt:lpstr>
      <vt:lpstr>Playing with Consumption Data</vt:lpstr>
      <vt:lpstr>Notes &amp; Sources</vt:lpstr>
      <vt:lpstr>Constants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Gehlbach</dc:creator>
  <cp:lastModifiedBy>Patrick Gehlbach</cp:lastModifiedBy>
  <cp:lastPrinted>2020-03-05T17:01:42Z</cp:lastPrinted>
  <dcterms:created xsi:type="dcterms:W3CDTF">2020-01-28T13:59:41Z</dcterms:created>
  <dcterms:modified xsi:type="dcterms:W3CDTF">2020-03-14T21:47:09Z</dcterms:modified>
</cp:coreProperties>
</file>